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827"/>
  <workbookPr autoCompressPictures="0"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xr:revisionPtr revIDLastSave="0" documentId="13_ncr:1_{E644F2A5-4D55-4318-98D0-02CF6EE507AF}" xr6:coauthVersionLast="37" xr6:coauthVersionMax="37" xr10:uidLastSave="{00000000-0000-0000-0000-000000000000}"/>
  <bookViews>
    <workbookView xWindow="0" yWindow="0" windowWidth="28800" windowHeight="12225" xr2:uid="{AEB9EF79-C013-4CD7-BBAD-020BBC76F6C5}"/>
  </bookViews>
  <sheets>
    <sheet name="Лист1" sheetId="1" r:id="rId1"/>
  </sheets>
  <definedNames>
    <definedName name="_xlnm.Print_Area" localSheetId="0">Лист1!$A$1:$Q$64</definedName>
  </definedName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18" i="1" l="1"/>
  <c r="N18" i="1" s="1"/>
  <c r="P18" i="1"/>
  <c r="M20" i="1"/>
  <c r="N20" i="1"/>
  <c r="P20" i="1"/>
  <c r="M21" i="1"/>
  <c r="N21" i="1" s="1"/>
  <c r="P21" i="1"/>
  <c r="M23" i="1"/>
  <c r="N23" i="1" s="1"/>
  <c r="P23" i="1"/>
  <c r="M24" i="1"/>
  <c r="N24" i="1" s="1"/>
  <c r="P24" i="1"/>
  <c r="M26" i="1"/>
  <c r="N26" i="1" s="1"/>
  <c r="P26" i="1"/>
  <c r="M27" i="1"/>
  <c r="N27" i="1" s="1"/>
  <c r="P27" i="1"/>
  <c r="M32" i="1"/>
  <c r="N32" i="1" s="1"/>
  <c r="P32" i="1"/>
  <c r="L32" i="1" l="1"/>
  <c r="L27" i="1"/>
  <c r="L26" i="1"/>
  <c r="I26" i="1"/>
  <c r="I27" i="1"/>
  <c r="L24" i="1"/>
  <c r="I24" i="1"/>
  <c r="L23" i="1"/>
  <c r="L21" i="1" l="1"/>
  <c r="I20" i="1"/>
  <c r="I21" i="1"/>
  <c r="L20" i="1"/>
  <c r="L18" i="1" l="1"/>
  <c r="L17" i="1"/>
  <c r="I32" i="1" l="1"/>
  <c r="I23" i="1"/>
  <c r="M17" i="1" l="1"/>
  <c r="I18" i="1" l="1"/>
  <c r="B18" i="1"/>
  <c r="B20" i="1" s="1"/>
  <c r="B23" i="1" s="1"/>
  <c r="B24" i="1" s="1"/>
  <c r="B26" i="1" s="1"/>
  <c r="B27" i="1" s="1"/>
  <c r="B32" i="1" s="1"/>
  <c r="I17" i="1" l="1"/>
  <c r="I34" i="1" s="1"/>
  <c r="P17" i="1" l="1"/>
  <c r="N17" i="1"/>
</calcChain>
</file>

<file path=xl/sharedStrings.xml><?xml version="1.0" encoding="utf-8"?>
<sst xmlns="http://schemas.openxmlformats.org/spreadsheetml/2006/main" count="35" uniqueCount="35">
  <si>
    <t xml:space="preserve">№  </t>
  </si>
  <si>
    <t xml:space="preserve">Description </t>
  </si>
  <si>
    <t>Опис</t>
  </si>
  <si>
    <t xml:space="preserve"> / </t>
  </si>
  <si>
    <t>Розмір, мм</t>
  </si>
  <si>
    <t>Ми високо цінуємо спільну роботу з компанією "</t>
  </si>
  <si>
    <t xml:space="preserve">", прагнемо до задоволення ваших виробничих потреб. </t>
  </si>
  <si>
    <t>Бажаю Вам і компаніїї "</t>
  </si>
  <si>
    <t>Кіл-ть</t>
  </si>
  <si>
    <t>Ціна од. ГРН</t>
  </si>
  <si>
    <t>Ціна разом ГРН</t>
  </si>
  <si>
    <t xml:space="preserve"> ЗАКУПКА</t>
  </si>
  <si>
    <t>" успіху і процвітання!</t>
  </si>
  <si>
    <t>Ціна од. EURO</t>
  </si>
  <si>
    <t>Ціна разом EURO</t>
  </si>
  <si>
    <t>Вага</t>
  </si>
  <si>
    <t>Вага разом</t>
  </si>
  <si>
    <t>60.725S TWS-ES MODULAR HOLDER 60x90 H=20 L=1050 mm + Mod. Lower clamping to 13.5 mm</t>
  </si>
  <si>
    <t>60.725M TWS/ES MODULAR HOLDER 60x90 H=20 L=520 mm + Mod. Lower clamping to 13.5 mm</t>
  </si>
  <si>
    <r>
      <rPr>
        <b/>
        <i/>
        <sz val="7"/>
        <rFont val="Times New Roman"/>
        <family val="1"/>
        <charset val="204"/>
      </rPr>
      <t>60.725M</t>
    </r>
    <r>
      <rPr>
        <sz val="7"/>
        <rFont val="Times New Roman"/>
        <family val="1"/>
        <charset val="204"/>
      </rPr>
      <t xml:space="preserve"> Адаптер для матриці модифікований</t>
    </r>
    <r>
      <rPr>
        <b/>
        <i/>
        <sz val="7"/>
        <rFont val="Times New Roman"/>
        <family val="1"/>
        <charset val="204"/>
      </rPr>
      <t xml:space="preserve"> під розмір 13,5 мм H=20 мм</t>
    </r>
    <r>
      <rPr>
        <sz val="7"/>
        <rFont val="Times New Roman"/>
        <family val="1"/>
        <charset val="204"/>
      </rPr>
      <t>;</t>
    </r>
    <r>
      <rPr>
        <b/>
        <i/>
        <sz val="7"/>
        <rFont val="Times New Roman"/>
        <family val="1"/>
        <charset val="204"/>
      </rPr>
      <t xml:space="preserve">
</t>
    </r>
    <r>
      <rPr>
        <sz val="7"/>
        <rFont val="Times New Roman"/>
        <family val="1"/>
        <charset val="204"/>
      </rPr>
      <t>Граничне навантаження</t>
    </r>
    <r>
      <rPr>
        <b/>
        <i/>
        <sz val="7"/>
        <rFont val="Times New Roman"/>
        <family val="1"/>
        <charset val="204"/>
      </rPr>
      <t xml:space="preserve"> 100Т/М;
</t>
    </r>
    <r>
      <rPr>
        <sz val="7"/>
        <rFont val="Times New Roman"/>
        <family val="1"/>
        <charset val="204"/>
      </rPr>
      <t xml:space="preserve">Матеріал </t>
    </r>
    <r>
      <rPr>
        <b/>
        <i/>
        <sz val="7"/>
        <rFont val="Times New Roman"/>
        <family val="1"/>
        <charset val="204"/>
      </rPr>
      <t xml:space="preserve">Steel C45;
</t>
    </r>
    <r>
      <rPr>
        <sz val="7"/>
        <rFont val="Times New Roman"/>
        <family val="1"/>
        <charset val="204"/>
      </rPr>
      <t>Довжина</t>
    </r>
    <r>
      <rPr>
        <b/>
        <i/>
        <sz val="7"/>
        <rFont val="Times New Roman"/>
        <family val="1"/>
        <charset val="204"/>
      </rPr>
      <t xml:space="preserve"> L=520,0 мм.    </t>
    </r>
    <r>
      <rPr>
        <sz val="7"/>
        <rFont val="Times New Roman"/>
        <family val="1"/>
        <charset val="204"/>
      </rPr>
      <t xml:space="preserve">                                                                                                                                                                                    </t>
    </r>
  </si>
  <si>
    <r>
      <rPr>
        <b/>
        <i/>
        <sz val="7"/>
        <rFont val="Times New Roman"/>
        <family val="1"/>
        <charset val="204"/>
      </rPr>
      <t>60.725S</t>
    </r>
    <r>
      <rPr>
        <sz val="7"/>
        <rFont val="Times New Roman"/>
        <family val="1"/>
        <charset val="204"/>
      </rPr>
      <t xml:space="preserve"> Адаптер для матриці модифікований </t>
    </r>
    <r>
      <rPr>
        <b/>
        <i/>
        <sz val="7"/>
        <rFont val="Times New Roman"/>
        <family val="1"/>
        <charset val="204"/>
      </rPr>
      <t xml:space="preserve">під розмір 13,5 мм H=20 мм;
</t>
    </r>
    <r>
      <rPr>
        <sz val="7"/>
        <rFont val="Times New Roman"/>
        <family val="1"/>
        <charset val="204"/>
      </rPr>
      <t>Граничне навантаження</t>
    </r>
    <r>
      <rPr>
        <b/>
        <i/>
        <sz val="7"/>
        <rFont val="Times New Roman"/>
        <family val="1"/>
        <charset val="204"/>
      </rPr>
      <t xml:space="preserve"> 100Т/М;
</t>
    </r>
    <r>
      <rPr>
        <sz val="7"/>
        <rFont val="Times New Roman"/>
        <family val="1"/>
        <charset val="204"/>
      </rPr>
      <t xml:space="preserve">Матеріал </t>
    </r>
    <r>
      <rPr>
        <b/>
        <i/>
        <sz val="7"/>
        <rFont val="Times New Roman"/>
        <family val="1"/>
        <charset val="204"/>
      </rPr>
      <t xml:space="preserve">Steel C45;
</t>
    </r>
    <r>
      <rPr>
        <sz val="7"/>
        <rFont val="Times New Roman"/>
        <family val="1"/>
        <charset val="204"/>
      </rPr>
      <t>Довжина</t>
    </r>
    <r>
      <rPr>
        <b/>
        <i/>
        <sz val="7"/>
        <rFont val="Times New Roman"/>
        <family val="1"/>
        <charset val="204"/>
      </rPr>
      <t xml:space="preserve"> L=1050,0 мм.    </t>
    </r>
    <r>
      <rPr>
        <sz val="7"/>
        <rFont val="Times New Roman"/>
        <family val="1"/>
        <charset val="204"/>
      </rPr>
      <t xml:space="preserve">                                                                                                                                                                                    </t>
    </r>
  </si>
  <si>
    <r>
      <rPr>
        <b/>
        <i/>
        <sz val="7"/>
        <rFont val="Times New Roman"/>
        <family val="1"/>
        <charset val="204"/>
      </rPr>
      <t>11.670S</t>
    </r>
    <r>
      <rPr>
        <sz val="7"/>
        <rFont val="Times New Roman"/>
        <family val="1"/>
        <charset val="204"/>
      </rPr>
      <t xml:space="preserve"> Пуансон</t>
    </r>
    <r>
      <rPr>
        <b/>
        <i/>
        <sz val="7"/>
        <rFont val="Times New Roman"/>
        <family val="1"/>
        <charset val="204"/>
      </rPr>
      <t xml:space="preserve"> </t>
    </r>
    <r>
      <rPr>
        <b/>
        <i/>
        <u/>
        <sz val="7"/>
        <rFont val="Times New Roman"/>
        <family val="1"/>
        <charset val="204"/>
      </rPr>
      <t>AMADA</t>
    </r>
    <r>
      <rPr>
        <b/>
        <i/>
        <sz val="7"/>
        <rFont val="Times New Roman"/>
        <family val="1"/>
        <charset val="204"/>
      </rPr>
      <t xml:space="preserve"> </t>
    </r>
    <r>
      <rPr>
        <b/>
        <sz val="7"/>
        <rFont val="Calibri"/>
        <family val="2"/>
        <charset val="204"/>
      </rPr>
      <t>α</t>
    </r>
    <r>
      <rPr>
        <b/>
        <i/>
        <sz val="7"/>
        <rFont val="Times New Roman"/>
        <family val="1"/>
        <charset val="204"/>
      </rPr>
      <t xml:space="preserve">=85° R=0,8 мм H=145,0 мм ;
</t>
    </r>
    <r>
      <rPr>
        <sz val="7"/>
        <rFont val="Times New Roman"/>
        <family val="1"/>
        <charset val="204"/>
      </rPr>
      <t>Граничне навантаження</t>
    </r>
    <r>
      <rPr>
        <b/>
        <i/>
        <sz val="7"/>
        <rFont val="Times New Roman"/>
        <family val="1"/>
        <charset val="204"/>
      </rPr>
      <t xml:space="preserve"> 60Т/М;
</t>
    </r>
    <r>
      <rPr>
        <sz val="7"/>
        <rFont val="Times New Roman"/>
        <family val="1"/>
        <charset val="204"/>
      </rPr>
      <t>Матеріал</t>
    </r>
    <r>
      <rPr>
        <i/>
        <sz val="7"/>
        <rFont val="Times New Roman"/>
        <family val="1"/>
        <charset val="204"/>
      </rPr>
      <t xml:space="preserve"> </t>
    </r>
    <r>
      <rPr>
        <b/>
        <i/>
        <sz val="7"/>
        <rFont val="Times New Roman"/>
        <family val="1"/>
        <charset val="204"/>
      </rPr>
      <t xml:space="preserve">42CrMo4;
Індукційне гартування поверхонь зношування (52-55 HRC);
</t>
    </r>
    <r>
      <rPr>
        <sz val="7"/>
        <rFont val="Times New Roman"/>
        <family val="1"/>
        <charset val="204"/>
      </rPr>
      <t xml:space="preserve">Довжина </t>
    </r>
    <r>
      <rPr>
        <b/>
        <i/>
        <sz val="7"/>
        <rFont val="Times New Roman"/>
        <family val="1"/>
        <charset val="204"/>
      </rPr>
      <t xml:space="preserve">L=835 мм </t>
    </r>
    <r>
      <rPr>
        <sz val="7"/>
        <rFont val="Times New Roman"/>
        <family val="1"/>
        <charset val="204"/>
      </rPr>
      <t xml:space="preserve">                                                                                                                                                                                      </t>
    </r>
  </si>
  <si>
    <t>11.670S Punch 85° R=0.8 H=145 L=835,0 mm</t>
  </si>
  <si>
    <r>
      <rPr>
        <b/>
        <i/>
        <sz val="7"/>
        <rFont val="Times New Roman"/>
        <family val="1"/>
        <charset val="204"/>
      </rPr>
      <t>11.670K</t>
    </r>
    <r>
      <rPr>
        <sz val="7"/>
        <rFont val="Times New Roman"/>
        <family val="1"/>
        <charset val="204"/>
      </rPr>
      <t xml:space="preserve"> Пуансон</t>
    </r>
    <r>
      <rPr>
        <b/>
        <i/>
        <sz val="7"/>
        <rFont val="Times New Roman"/>
        <family val="1"/>
        <charset val="204"/>
      </rPr>
      <t xml:space="preserve"> </t>
    </r>
    <r>
      <rPr>
        <b/>
        <i/>
        <u/>
        <sz val="7"/>
        <rFont val="Times New Roman"/>
        <family val="1"/>
        <charset val="204"/>
      </rPr>
      <t>AMADA</t>
    </r>
    <r>
      <rPr>
        <b/>
        <i/>
        <sz val="7"/>
        <rFont val="Times New Roman"/>
        <family val="1"/>
        <charset val="204"/>
      </rPr>
      <t xml:space="preserve"> </t>
    </r>
    <r>
      <rPr>
        <b/>
        <sz val="7"/>
        <rFont val="Calibri"/>
        <family val="2"/>
        <charset val="204"/>
      </rPr>
      <t>α</t>
    </r>
    <r>
      <rPr>
        <b/>
        <i/>
        <sz val="7"/>
        <rFont val="Times New Roman"/>
        <family val="1"/>
        <charset val="204"/>
      </rPr>
      <t xml:space="preserve">=85° R=0,8 мм H=145,0 мм ;
</t>
    </r>
    <r>
      <rPr>
        <sz val="7"/>
        <rFont val="Times New Roman"/>
        <family val="1"/>
        <charset val="204"/>
      </rPr>
      <t>Граничне навантаження</t>
    </r>
    <r>
      <rPr>
        <b/>
        <i/>
        <sz val="7"/>
        <rFont val="Times New Roman"/>
        <family val="1"/>
        <charset val="204"/>
      </rPr>
      <t xml:space="preserve"> 60Т/М;
</t>
    </r>
    <r>
      <rPr>
        <sz val="7"/>
        <rFont val="Times New Roman"/>
        <family val="1"/>
        <charset val="204"/>
      </rPr>
      <t>Матеріал</t>
    </r>
    <r>
      <rPr>
        <i/>
        <sz val="7"/>
        <rFont val="Times New Roman"/>
        <family val="1"/>
        <charset val="204"/>
      </rPr>
      <t xml:space="preserve"> </t>
    </r>
    <r>
      <rPr>
        <b/>
        <i/>
        <sz val="7"/>
        <rFont val="Times New Roman"/>
        <family val="1"/>
        <charset val="204"/>
      </rPr>
      <t xml:space="preserve">42CrMo4;
Індукційне гартування поверхонь зношування (52-55 HRC);
</t>
    </r>
    <r>
      <rPr>
        <sz val="7"/>
        <rFont val="Times New Roman"/>
        <family val="1"/>
        <charset val="204"/>
      </rPr>
      <t xml:space="preserve">Довжина </t>
    </r>
    <r>
      <rPr>
        <b/>
        <i/>
        <sz val="7"/>
        <rFont val="Times New Roman"/>
        <family val="1"/>
        <charset val="204"/>
      </rPr>
      <t xml:space="preserve">L= 100L + 150 + 50 + 40 + 20 + 15 + 15 + 10 + 300 + 100R = 800 мм </t>
    </r>
    <r>
      <rPr>
        <sz val="7"/>
        <rFont val="Times New Roman"/>
        <family val="1"/>
        <charset val="204"/>
      </rPr>
      <t xml:space="preserve">                                                                                                                                                                                      </t>
    </r>
  </si>
  <si>
    <t>11.670K Punch 85° R=0.8 H=145 L=800,0 mm</t>
  </si>
  <si>
    <r>
      <rPr>
        <b/>
        <i/>
        <sz val="7"/>
        <rFont val="Times New Roman"/>
        <family val="1"/>
        <charset val="204"/>
      </rPr>
      <t xml:space="preserve">20.650S </t>
    </r>
    <r>
      <rPr>
        <sz val="7"/>
        <rFont val="Times New Roman"/>
        <family val="1"/>
        <charset val="204"/>
      </rPr>
      <t xml:space="preserve">Матриця </t>
    </r>
    <r>
      <rPr>
        <b/>
        <i/>
        <u/>
        <sz val="7"/>
        <rFont val="Times New Roman"/>
        <family val="1"/>
        <charset val="204"/>
      </rPr>
      <t>AMADA</t>
    </r>
    <r>
      <rPr>
        <b/>
        <i/>
        <sz val="7"/>
        <rFont val="Times New Roman"/>
        <family val="1"/>
        <charset val="204"/>
      </rPr>
      <t xml:space="preserve"> α=60° V=50 мм R=5,0 мм H=75,0 мм;</t>
    </r>
    <r>
      <rPr>
        <sz val="7"/>
        <rFont val="Times New Roman"/>
        <family val="1"/>
        <charset val="204"/>
      </rPr>
      <t xml:space="preserve">
Матеріал</t>
    </r>
    <r>
      <rPr>
        <b/>
        <i/>
        <sz val="7"/>
        <rFont val="Times New Roman"/>
        <family val="1"/>
        <charset val="204"/>
      </rPr>
      <t xml:space="preserve"> Steel C45</t>
    </r>
    <r>
      <rPr>
        <sz val="7"/>
        <rFont val="Times New Roman"/>
        <family val="1"/>
        <charset val="204"/>
      </rPr>
      <t xml:space="preserve">
Граничне навантаження</t>
    </r>
    <r>
      <rPr>
        <b/>
        <i/>
        <sz val="7"/>
        <rFont val="Times New Roman"/>
        <family val="1"/>
        <charset val="204"/>
      </rPr>
      <t xml:space="preserve"> 100 Т/м;</t>
    </r>
    <r>
      <rPr>
        <sz val="7"/>
        <rFont val="Times New Roman"/>
        <family val="1"/>
        <charset val="204"/>
      </rPr>
      <t xml:space="preserve">
Довжина L=</t>
    </r>
    <r>
      <rPr>
        <b/>
        <i/>
        <sz val="7"/>
        <rFont val="Times New Roman"/>
        <family val="1"/>
        <charset val="204"/>
      </rPr>
      <t xml:space="preserve"> 835 мм;</t>
    </r>
  </si>
  <si>
    <t>20.650S α=60° V=50 мм R=5,0 мм H=75  L=835</t>
  </si>
  <si>
    <t>20.650K α=60° V=50 мм R=5,0 мм H=75  L=800</t>
  </si>
  <si>
    <r>
      <rPr>
        <b/>
        <i/>
        <sz val="7"/>
        <rFont val="Times New Roman"/>
        <family val="1"/>
        <charset val="204"/>
      </rPr>
      <t>11.554S</t>
    </r>
    <r>
      <rPr>
        <sz val="7"/>
        <rFont val="Times New Roman"/>
        <family val="1"/>
        <charset val="204"/>
      </rPr>
      <t xml:space="preserve"> Пуансон</t>
    </r>
    <r>
      <rPr>
        <b/>
        <i/>
        <sz val="7"/>
        <rFont val="Times New Roman"/>
        <family val="1"/>
        <charset val="204"/>
      </rPr>
      <t xml:space="preserve"> </t>
    </r>
    <r>
      <rPr>
        <b/>
        <i/>
        <u/>
        <sz val="7"/>
        <rFont val="Times New Roman"/>
        <family val="1"/>
        <charset val="204"/>
      </rPr>
      <t>AMADA</t>
    </r>
    <r>
      <rPr>
        <b/>
        <i/>
        <sz val="7"/>
        <rFont val="Times New Roman"/>
        <family val="1"/>
        <charset val="204"/>
      </rPr>
      <t xml:space="preserve"> </t>
    </r>
    <r>
      <rPr>
        <b/>
        <sz val="7"/>
        <rFont val="Calibri"/>
        <family val="2"/>
        <charset val="204"/>
      </rPr>
      <t>α</t>
    </r>
    <r>
      <rPr>
        <b/>
        <i/>
        <sz val="7"/>
        <rFont val="Times New Roman"/>
        <family val="1"/>
        <charset val="204"/>
      </rPr>
      <t xml:space="preserve">=24° R=0,6 мм H=128,0 мм ;
</t>
    </r>
    <r>
      <rPr>
        <sz val="7"/>
        <rFont val="Times New Roman"/>
        <family val="1"/>
        <charset val="204"/>
      </rPr>
      <t>Граничне навантаження</t>
    </r>
    <r>
      <rPr>
        <b/>
        <i/>
        <sz val="7"/>
        <rFont val="Times New Roman"/>
        <family val="1"/>
        <charset val="204"/>
      </rPr>
      <t xml:space="preserve"> 80Т/М;
</t>
    </r>
    <r>
      <rPr>
        <sz val="7"/>
        <rFont val="Times New Roman"/>
        <family val="1"/>
        <charset val="204"/>
      </rPr>
      <t>Матеріал</t>
    </r>
    <r>
      <rPr>
        <i/>
        <sz val="7"/>
        <rFont val="Times New Roman"/>
        <family val="1"/>
        <charset val="204"/>
      </rPr>
      <t xml:space="preserve"> </t>
    </r>
    <r>
      <rPr>
        <b/>
        <i/>
        <sz val="7"/>
        <rFont val="Times New Roman"/>
        <family val="1"/>
        <charset val="204"/>
      </rPr>
      <t xml:space="preserve">Steel C45;
Індукційне гартування поверхонь зношування (52-55 HRC);
</t>
    </r>
    <r>
      <rPr>
        <sz val="7"/>
        <rFont val="Times New Roman"/>
        <family val="1"/>
        <charset val="204"/>
      </rPr>
      <t xml:space="preserve">Довжина </t>
    </r>
    <r>
      <rPr>
        <b/>
        <i/>
        <sz val="7"/>
        <rFont val="Times New Roman"/>
        <family val="1"/>
        <charset val="204"/>
      </rPr>
      <t xml:space="preserve">L=835 мм </t>
    </r>
    <r>
      <rPr>
        <sz val="7"/>
        <rFont val="Times New Roman"/>
        <family val="1"/>
        <charset val="204"/>
      </rPr>
      <t xml:space="preserve">                                                                                                                                                                                      </t>
    </r>
  </si>
  <si>
    <t>11.554S Punch 24° R=0.6 H=128 L=835,0 mm</t>
  </si>
  <si>
    <r>
      <rPr>
        <b/>
        <i/>
        <sz val="7"/>
        <rFont val="Times New Roman"/>
        <family val="1"/>
        <charset val="204"/>
      </rPr>
      <t xml:space="preserve">20.650K </t>
    </r>
    <r>
      <rPr>
        <sz val="7"/>
        <rFont val="Times New Roman"/>
        <family val="1"/>
        <charset val="204"/>
      </rPr>
      <t xml:space="preserve">Матриця </t>
    </r>
    <r>
      <rPr>
        <b/>
        <i/>
        <u/>
        <sz val="7"/>
        <rFont val="Times New Roman"/>
        <family val="1"/>
        <charset val="204"/>
      </rPr>
      <t>AMADA</t>
    </r>
    <r>
      <rPr>
        <b/>
        <i/>
        <sz val="7"/>
        <rFont val="Times New Roman"/>
        <family val="1"/>
        <charset val="204"/>
      </rPr>
      <t xml:space="preserve"> α=60° V=50 мм R=5,0 мм H=75,0 мм;</t>
    </r>
    <r>
      <rPr>
        <sz val="7"/>
        <rFont val="Times New Roman"/>
        <family val="1"/>
        <charset val="204"/>
      </rPr>
      <t xml:space="preserve">
Матеріал</t>
    </r>
    <r>
      <rPr>
        <b/>
        <i/>
        <sz val="7"/>
        <rFont val="Times New Roman"/>
        <family val="1"/>
        <charset val="204"/>
      </rPr>
      <t xml:space="preserve"> Steel C45;</t>
    </r>
    <r>
      <rPr>
        <sz val="7"/>
        <rFont val="Times New Roman"/>
        <family val="1"/>
        <charset val="204"/>
      </rPr>
      <t xml:space="preserve">
Граничне навантаження</t>
    </r>
    <r>
      <rPr>
        <b/>
        <i/>
        <sz val="7"/>
        <rFont val="Times New Roman"/>
        <family val="1"/>
        <charset val="204"/>
      </rPr>
      <t xml:space="preserve"> 100 Т/м;</t>
    </r>
    <r>
      <rPr>
        <sz val="7"/>
        <rFont val="Times New Roman"/>
        <family val="1"/>
        <charset val="204"/>
      </rPr>
      <t xml:space="preserve">
Довжина</t>
    </r>
    <r>
      <rPr>
        <b/>
        <i/>
        <sz val="7"/>
        <rFont val="Times New Roman"/>
        <family val="1"/>
        <charset val="204"/>
      </rPr>
      <t xml:space="preserve"> L= 100 + 150 + 50 +40 + 20 + 15 + 15 + 10 + 400 = 800 мм;</t>
    </r>
  </si>
  <si>
    <t>11.554K Punch 24° R=0.6 H=128 L=800,0 mm</t>
  </si>
  <si>
    <r>
      <rPr>
        <b/>
        <i/>
        <sz val="7"/>
        <rFont val="Times New Roman"/>
        <family val="1"/>
        <charset val="204"/>
      </rPr>
      <t>11.554K</t>
    </r>
    <r>
      <rPr>
        <sz val="7"/>
        <rFont val="Times New Roman"/>
        <family val="1"/>
        <charset val="204"/>
      </rPr>
      <t xml:space="preserve"> Пуансон</t>
    </r>
    <r>
      <rPr>
        <b/>
        <i/>
        <sz val="7"/>
        <rFont val="Times New Roman"/>
        <family val="1"/>
        <charset val="204"/>
      </rPr>
      <t xml:space="preserve"> </t>
    </r>
    <r>
      <rPr>
        <b/>
        <i/>
        <u/>
        <sz val="7"/>
        <rFont val="Times New Roman"/>
        <family val="1"/>
        <charset val="204"/>
      </rPr>
      <t>AMADA</t>
    </r>
    <r>
      <rPr>
        <b/>
        <i/>
        <sz val="7"/>
        <rFont val="Times New Roman"/>
        <family val="1"/>
        <charset val="204"/>
      </rPr>
      <t xml:space="preserve"> </t>
    </r>
    <r>
      <rPr>
        <b/>
        <sz val="7"/>
        <rFont val="Calibri"/>
        <family val="2"/>
        <charset val="204"/>
      </rPr>
      <t>α</t>
    </r>
    <r>
      <rPr>
        <b/>
        <i/>
        <sz val="7"/>
        <rFont val="Times New Roman"/>
        <family val="1"/>
        <charset val="204"/>
      </rPr>
      <t xml:space="preserve">=24° R=0,6 мм H=128,0 мм ;
</t>
    </r>
    <r>
      <rPr>
        <sz val="7"/>
        <rFont val="Times New Roman"/>
        <family val="1"/>
        <charset val="204"/>
      </rPr>
      <t>Граничне навантаження</t>
    </r>
    <r>
      <rPr>
        <b/>
        <i/>
        <sz val="7"/>
        <rFont val="Times New Roman"/>
        <family val="1"/>
        <charset val="204"/>
      </rPr>
      <t xml:space="preserve"> 80Т/М;
</t>
    </r>
    <r>
      <rPr>
        <sz val="7"/>
        <rFont val="Times New Roman"/>
        <family val="1"/>
        <charset val="204"/>
      </rPr>
      <t>Матеріал</t>
    </r>
    <r>
      <rPr>
        <i/>
        <sz val="7"/>
        <rFont val="Times New Roman"/>
        <family val="1"/>
        <charset val="204"/>
      </rPr>
      <t xml:space="preserve"> </t>
    </r>
    <r>
      <rPr>
        <b/>
        <i/>
        <sz val="7"/>
        <rFont val="Times New Roman"/>
        <family val="1"/>
        <charset val="204"/>
      </rPr>
      <t xml:space="preserve">Steel C45;
Індукційне гартування поверхонь зношування (52-55 HRC);
</t>
    </r>
    <r>
      <rPr>
        <sz val="7"/>
        <rFont val="Times New Roman"/>
        <family val="1"/>
        <charset val="204"/>
      </rPr>
      <t xml:space="preserve">Довжина </t>
    </r>
    <r>
      <rPr>
        <b/>
        <i/>
        <sz val="7"/>
        <rFont val="Times New Roman"/>
        <family val="1"/>
        <charset val="204"/>
      </rPr>
      <t xml:space="preserve">L= 100L + 150 + 50 + 40 + 20 + 15 + 15 + 10 + 300 + 100R = 800 мм </t>
    </r>
    <r>
      <rPr>
        <sz val="7"/>
        <rFont val="Times New Roman"/>
        <family val="1"/>
        <charset val="204"/>
      </rPr>
      <t xml:space="preserve">                                                                                                                                                                                      </t>
    </r>
  </si>
  <si>
    <t>20.554S R=1,0 мм H=80  L=835</t>
  </si>
  <si>
    <r>
      <rPr>
        <b/>
        <i/>
        <sz val="7"/>
        <rFont val="Times New Roman"/>
        <family val="1"/>
        <charset val="204"/>
      </rPr>
      <t xml:space="preserve">20.554S </t>
    </r>
    <r>
      <rPr>
        <sz val="7"/>
        <rFont val="Times New Roman"/>
        <family val="1"/>
        <charset val="204"/>
      </rPr>
      <t xml:space="preserve">Матриця </t>
    </r>
    <r>
      <rPr>
        <b/>
        <i/>
        <u/>
        <sz val="7"/>
        <rFont val="Times New Roman"/>
        <family val="1"/>
        <charset val="204"/>
      </rPr>
      <t>AMADA</t>
    </r>
    <r>
      <rPr>
        <b/>
        <i/>
        <sz val="7"/>
        <rFont val="Times New Roman"/>
        <family val="1"/>
        <charset val="204"/>
      </rPr>
      <t xml:space="preserve"> R=1,0 мм H=80,0 мм;</t>
    </r>
    <r>
      <rPr>
        <sz val="7"/>
        <rFont val="Times New Roman"/>
        <family val="1"/>
        <charset val="204"/>
      </rPr>
      <t xml:space="preserve">
Матеріал</t>
    </r>
    <r>
      <rPr>
        <b/>
        <i/>
        <sz val="7"/>
        <rFont val="Times New Roman"/>
        <family val="1"/>
        <charset val="204"/>
      </rPr>
      <t xml:space="preserve"> Steel C45</t>
    </r>
    <r>
      <rPr>
        <sz val="7"/>
        <rFont val="Times New Roman"/>
        <family val="1"/>
        <charset val="204"/>
      </rPr>
      <t xml:space="preserve">
Граничне навантаження</t>
    </r>
    <r>
      <rPr>
        <b/>
        <i/>
        <sz val="7"/>
        <rFont val="Times New Roman"/>
        <family val="1"/>
        <charset val="204"/>
      </rPr>
      <t xml:space="preserve"> 50 Т/м;</t>
    </r>
    <r>
      <rPr>
        <sz val="7"/>
        <rFont val="Times New Roman"/>
        <family val="1"/>
        <charset val="204"/>
      </rPr>
      <t xml:space="preserve">
Довжина L=</t>
    </r>
    <r>
      <rPr>
        <b/>
        <i/>
        <sz val="7"/>
        <rFont val="Times New Roman"/>
        <family val="1"/>
        <charset val="204"/>
      </rPr>
      <t xml:space="preserve"> 835 мм;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</si>
</sst>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5" x14ac:knownFonts="1">
    <font>
      <sz val="11"/>
      <color theme="1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  <font>
      <sz val="12"/>
      <name val="Arial"/>
      <family val="2"/>
      <charset val="204"/>
    </font>
    <font>
      <sz val="12"/>
      <color theme="1"/>
      <name val="Calibri"/>
      <family val="2"/>
      <charset val="204"/>
      <scheme val="minor"/>
    </font>
    <font>
      <sz val="12"/>
      <color indexed="12"/>
      <name val="Arial"/>
      <family val="2"/>
      <charset val="204"/>
    </font>
    <font>
      <u/>
      <sz val="12"/>
      <color indexed="12"/>
      <name val="Arial Narrow"/>
      <family val="2"/>
      <charset val="204"/>
    </font>
    <font>
      <sz val="12"/>
      <color theme="1"/>
      <name val="Arial Narrow"/>
      <family val="2"/>
      <charset val="204"/>
    </font>
    <font>
      <b/>
      <i/>
      <sz val="12"/>
      <color theme="1"/>
      <name val="Arial Narrow"/>
      <family val="2"/>
      <charset val="204"/>
    </font>
    <font>
      <b/>
      <sz val="12"/>
      <name val="Times New Roman"/>
      <family val="1"/>
      <charset val="204"/>
    </font>
    <font>
      <b/>
      <sz val="8"/>
      <name val="Times New Roman"/>
      <family val="1"/>
      <charset val="204"/>
    </font>
    <font>
      <sz val="12"/>
      <name val="Times New Roman"/>
      <family val="1"/>
      <charset val="204"/>
    </font>
    <font>
      <b/>
      <sz val="12"/>
      <color theme="3" tint="-0.249977111117893"/>
      <name val="Times New Roman"/>
      <family val="1"/>
      <charset val="204"/>
    </font>
    <font>
      <b/>
      <sz val="9"/>
      <name val="Times New Roman"/>
      <family val="1"/>
      <charset val="204"/>
    </font>
    <font>
      <sz val="12"/>
      <color indexed="12"/>
      <name val="Times New Roman"/>
      <family val="1"/>
      <charset val="204"/>
    </font>
    <font>
      <u/>
      <sz val="11"/>
      <color theme="10"/>
      <name val="Times New Roman"/>
      <family val="1"/>
      <charset val="204"/>
    </font>
    <font>
      <u/>
      <sz val="12"/>
      <color indexed="12"/>
      <name val="Times New Roman"/>
      <family val="1"/>
      <charset val="204"/>
    </font>
    <font>
      <b/>
      <sz val="6"/>
      <name val="Times New Roman"/>
      <family val="1"/>
      <charset val="204"/>
    </font>
    <font>
      <sz val="10"/>
      <name val="Times New Roman"/>
      <family val="1"/>
      <charset val="204"/>
    </font>
    <font>
      <b/>
      <sz val="10"/>
      <name val="Times New Roman"/>
      <family val="1"/>
      <charset val="204"/>
    </font>
    <font>
      <sz val="8"/>
      <name val="Times New Roman"/>
      <family val="1"/>
      <charset val="204"/>
    </font>
    <font>
      <sz val="7.5"/>
      <name val="Times New Roman"/>
      <family val="1"/>
      <charset val="204"/>
    </font>
    <font>
      <b/>
      <sz val="11"/>
      <name val="Times New Roman"/>
      <family val="1"/>
      <charset val="204"/>
    </font>
    <font>
      <b/>
      <sz val="5"/>
      <name val="Times New Roman"/>
      <family val="1"/>
      <charset val="204"/>
    </font>
    <font>
      <b/>
      <i/>
      <sz val="10"/>
      <name val="Times New Roman"/>
      <family val="1"/>
      <charset val="204"/>
    </font>
    <font>
      <b/>
      <sz val="7"/>
      <name val="Times New Roman"/>
      <family val="1"/>
      <charset val="204"/>
    </font>
    <font>
      <sz val="7"/>
      <name val="Times New Roman"/>
      <family val="1"/>
      <charset val="204"/>
    </font>
    <font>
      <sz val="6"/>
      <name val="Times New Roman"/>
      <family val="1"/>
      <charset val="204"/>
    </font>
    <font>
      <b/>
      <i/>
      <sz val="8"/>
      <name val="Times New Roman"/>
      <family val="1"/>
      <charset val="204"/>
    </font>
    <font>
      <i/>
      <sz val="8"/>
      <color theme="1"/>
      <name val="Times New Roman"/>
      <family val="1"/>
      <charset val="204"/>
    </font>
    <font>
      <b/>
      <sz val="6.5"/>
      <name val="Times New Roman"/>
      <family val="1"/>
      <charset val="204"/>
    </font>
    <font>
      <b/>
      <i/>
      <sz val="7"/>
      <name val="Times New Roman"/>
      <family val="1"/>
      <charset val="204"/>
    </font>
    <font>
      <sz val="7"/>
      <color theme="1"/>
      <name val="Times New Roman"/>
      <family val="1"/>
      <charset val="204"/>
    </font>
    <font>
      <i/>
      <sz val="7"/>
      <name val="Times New Roman"/>
      <family val="1"/>
      <charset val="204"/>
    </font>
    <font>
      <b/>
      <i/>
      <u/>
      <sz val="7"/>
      <name val="Times New Roman"/>
      <family val="1"/>
      <charset val="204"/>
    </font>
    <font>
      <b/>
      <sz val="7"/>
      <name val="Calibri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49">
    <xf numFmtId="0" fontId="0" fillId="0" borderId="0" xfId="0"/>
    <xf numFmtId="0" fontId="3" fillId="0" borderId="0" xfId="0" applyFont="1"/>
    <xf numFmtId="4" fontId="2" fillId="0" borderId="0" xfId="0" applyNumberFormat="1" applyFont="1"/>
    <xf numFmtId="4" fontId="4" fillId="0" borderId="0" xfId="0" applyNumberFormat="1" applyFont="1"/>
    <xf numFmtId="0" fontId="5" fillId="0" borderId="0" xfId="1" applyFont="1" applyAlignment="1" applyProtection="1">
      <alignment horizontal="left" vertical="center"/>
    </xf>
    <xf numFmtId="0" fontId="6" fillId="0" borderId="0" xfId="1" applyFont="1" applyAlignment="1" applyProtection="1">
      <alignment horizontal="center" vertical="center" wrapText="1"/>
    </xf>
    <xf numFmtId="0" fontId="6" fillId="0" borderId="0" xfId="1" applyFont="1" applyAlignment="1" applyProtection="1">
      <alignment vertical="center"/>
    </xf>
    <xf numFmtId="0" fontId="6" fillId="0" borderId="0" xfId="1" applyFont="1" applyAlignment="1" applyProtection="1">
      <alignment horizontal="center" vertical="center"/>
    </xf>
    <xf numFmtId="4" fontId="8" fillId="0" borderId="0" xfId="0" applyNumberFormat="1" applyFont="1" applyAlignment="1">
      <alignment horizontal="center" vertical="top" wrapText="1"/>
    </xf>
    <xf numFmtId="4" fontId="10" fillId="0" borderId="0" xfId="0" applyNumberFormat="1" applyFont="1"/>
    <xf numFmtId="4" fontId="10" fillId="0" borderId="0" xfId="0" applyNumberFormat="1" applyFont="1" applyAlignment="1">
      <alignment horizontal="center" vertical="top" wrapText="1"/>
    </xf>
    <xf numFmtId="4" fontId="8" fillId="0" borderId="0" xfId="0" applyNumberFormat="1" applyFont="1"/>
    <xf numFmtId="4" fontId="11" fillId="0" borderId="0" xfId="0" applyNumberFormat="1" applyFont="1" applyAlignment="1">
      <alignment horizontal="right" vertical="center"/>
    </xf>
    <xf numFmtId="4" fontId="8" fillId="0" borderId="0" xfId="0" applyNumberFormat="1" applyFont="1" applyAlignment="1">
      <alignment horizontal="center" vertical="center" wrapText="1"/>
    </xf>
    <xf numFmtId="0" fontId="10" fillId="0" borderId="0" xfId="0" applyFont="1" applyAlignment="1">
      <alignment horizontal="right"/>
    </xf>
    <xf numFmtId="4" fontId="10" fillId="0" borderId="0" xfId="0" applyNumberFormat="1" applyFont="1" applyBorder="1" applyAlignment="1">
      <alignment horizontal="left" vertical="center" wrapText="1"/>
    </xf>
    <xf numFmtId="4" fontId="13" fillId="0" borderId="0" xfId="0" applyNumberFormat="1" applyFont="1"/>
    <xf numFmtId="0" fontId="16" fillId="0" borderId="0" xfId="0" applyNumberFormat="1" applyFont="1" applyFill="1" applyBorder="1" applyAlignment="1">
      <alignment horizontal="center" vertical="center" textRotation="90" wrapText="1"/>
    </xf>
    <xf numFmtId="0" fontId="9" fillId="0" borderId="0" xfId="0" applyNumberFormat="1" applyFont="1" applyFill="1" applyBorder="1" applyAlignment="1">
      <alignment horizontal="center" vertical="center" wrapText="1"/>
    </xf>
    <xf numFmtId="4" fontId="17" fillId="0" borderId="0" xfId="0" applyNumberFormat="1" applyFont="1" applyBorder="1"/>
    <xf numFmtId="4" fontId="17" fillId="2" borderId="0" xfId="0" applyNumberFormat="1" applyFont="1" applyFill="1" applyBorder="1"/>
    <xf numFmtId="4" fontId="18" fillId="2" borderId="0" xfId="0" applyNumberFormat="1" applyFont="1" applyFill="1" applyBorder="1"/>
    <xf numFmtId="4" fontId="20" fillId="0" borderId="0" xfId="0" applyNumberFormat="1" applyFont="1" applyBorder="1" applyAlignment="1">
      <alignment horizontal="left" vertical="center" wrapText="1"/>
    </xf>
    <xf numFmtId="4" fontId="20" fillId="0" borderId="0" xfId="0" applyNumberFormat="1" applyFont="1" applyBorder="1" applyAlignment="1">
      <alignment vertical="center" wrapText="1"/>
    </xf>
    <xf numFmtId="4" fontId="20" fillId="0" borderId="0" xfId="0" applyNumberFormat="1" applyFont="1" applyBorder="1" applyAlignment="1">
      <alignment horizontal="left" vertical="center"/>
    </xf>
    <xf numFmtId="0" fontId="22" fillId="0" borderId="3" xfId="0" applyNumberFormat="1" applyFont="1" applyFill="1" applyBorder="1" applyAlignment="1">
      <alignment horizontal="center" vertical="center" wrapText="1"/>
    </xf>
    <xf numFmtId="14" fontId="12" fillId="0" borderId="0" xfId="0" applyNumberFormat="1" applyFont="1" applyAlignment="1">
      <alignment horizontal="left" vertical="top" wrapText="1"/>
    </xf>
    <xf numFmtId="4" fontId="12" fillId="0" borderId="0" xfId="0" applyNumberFormat="1" applyFont="1" applyAlignment="1">
      <alignment horizontal="center" vertical="top" wrapText="1"/>
    </xf>
    <xf numFmtId="0" fontId="24" fillId="0" borderId="6" xfId="0" applyNumberFormat="1" applyFont="1" applyFill="1" applyBorder="1" applyAlignment="1">
      <alignment horizontal="center" vertical="center" wrapText="1"/>
    </xf>
    <xf numFmtId="0" fontId="24" fillId="0" borderId="3" xfId="0" applyNumberFormat="1" applyFont="1" applyFill="1" applyBorder="1" applyAlignment="1">
      <alignment horizontal="center" vertical="center" wrapText="1"/>
    </xf>
    <xf numFmtId="0" fontId="22" fillId="0" borderId="1" xfId="0" applyNumberFormat="1" applyFont="1" applyFill="1" applyBorder="1" applyAlignment="1">
      <alignment horizontal="center" vertical="center" wrapText="1"/>
    </xf>
    <xf numFmtId="0" fontId="22" fillId="0" borderId="1" xfId="0" applyFont="1" applyFill="1" applyBorder="1" applyAlignment="1">
      <alignment horizontal="center" vertical="center" wrapText="1"/>
    </xf>
    <xf numFmtId="0" fontId="22" fillId="0" borderId="2" xfId="0" applyFont="1" applyFill="1" applyBorder="1" applyAlignment="1">
      <alignment horizontal="center" vertical="center" wrapText="1"/>
    </xf>
    <xf numFmtId="0" fontId="29" fillId="0" borderId="3" xfId="0" applyNumberFormat="1" applyFont="1" applyFill="1" applyBorder="1" applyAlignment="1">
      <alignment horizontal="center" vertical="center" wrapText="1"/>
    </xf>
    <xf numFmtId="0" fontId="0" fillId="3" borderId="0" xfId="0" applyFill="1"/>
    <xf numFmtId="4" fontId="10" fillId="3" borderId="0" xfId="0" applyNumberFormat="1" applyFont="1" applyFill="1" applyAlignment="1">
      <alignment horizontal="center" vertical="top" wrapText="1"/>
    </xf>
    <xf numFmtId="4" fontId="11" fillId="3" borderId="0" xfId="0" applyNumberFormat="1" applyFont="1" applyFill="1" applyAlignment="1">
      <alignment horizontal="right" vertical="center"/>
    </xf>
    <xf numFmtId="4" fontId="10" fillId="3" borderId="0" xfId="0" applyNumberFormat="1" applyFont="1" applyFill="1"/>
    <xf numFmtId="0" fontId="22" fillId="3" borderId="3" xfId="0" applyNumberFormat="1" applyFont="1" applyFill="1" applyBorder="1" applyAlignment="1">
      <alignment horizontal="center" vertical="center" wrapText="1"/>
    </xf>
    <xf numFmtId="0" fontId="22" fillId="3" borderId="4" xfId="0" applyNumberFormat="1" applyFont="1" applyFill="1" applyBorder="1" applyAlignment="1">
      <alignment horizontal="center" vertical="center" wrapText="1"/>
    </xf>
    <xf numFmtId="4" fontId="4" fillId="3" borderId="0" xfId="0" applyNumberFormat="1" applyFont="1" applyFill="1"/>
    <xf numFmtId="0" fontId="6" fillId="3" borderId="0" xfId="1" applyFont="1" applyFill="1" applyAlignment="1" applyProtection="1">
      <alignment horizontal="center" vertical="center" wrapText="1"/>
    </xf>
    <xf numFmtId="0" fontId="7" fillId="3" borderId="0" xfId="1" applyFont="1" applyFill="1" applyAlignment="1" applyProtection="1">
      <alignment horizontal="center" vertical="center"/>
    </xf>
    <xf numFmtId="0" fontId="3" fillId="3" borderId="0" xfId="0" applyFont="1" applyFill="1"/>
    <xf numFmtId="49" fontId="10" fillId="3" borderId="0" xfId="0" applyNumberFormat="1" applyFont="1" applyFill="1"/>
    <xf numFmtId="0" fontId="22" fillId="3" borderId="1" xfId="0" applyFont="1" applyFill="1" applyBorder="1" applyAlignment="1">
      <alignment horizontal="center" vertical="center" wrapText="1"/>
    </xf>
    <xf numFmtId="49" fontId="22" fillId="3" borderId="3" xfId="0" applyNumberFormat="1" applyFont="1" applyFill="1" applyBorder="1" applyAlignment="1">
      <alignment horizontal="center" vertical="center" wrapText="1"/>
    </xf>
    <xf numFmtId="49" fontId="25" fillId="3" borderId="3" xfId="0" applyNumberFormat="1" applyFont="1" applyFill="1" applyBorder="1" applyAlignment="1">
      <alignment horizontal="center" vertical="center"/>
    </xf>
    <xf numFmtId="49" fontId="4" fillId="3" borderId="0" xfId="0" applyNumberFormat="1" applyFont="1" applyFill="1"/>
    <xf numFmtId="4" fontId="26" fillId="3" borderId="3" xfId="0" applyNumberFormat="1" applyFont="1" applyFill="1" applyBorder="1"/>
    <xf numFmtId="4" fontId="16" fillId="3" borderId="3" xfId="0" applyNumberFormat="1" applyFont="1" applyFill="1" applyBorder="1"/>
    <xf numFmtId="0" fontId="5" fillId="3" borderId="0" xfId="1" applyFont="1" applyFill="1" applyAlignment="1" applyProtection="1">
      <alignment horizontal="left" vertical="center"/>
    </xf>
    <xf numFmtId="0" fontId="22" fillId="0" borderId="3" xfId="0" applyNumberFormat="1" applyFont="1" applyFill="1" applyBorder="1" applyAlignment="1">
      <alignment vertical="center" wrapText="1"/>
    </xf>
    <xf numFmtId="0" fontId="22" fillId="3" borderId="2" xfId="0" applyFont="1" applyFill="1" applyBorder="1" applyAlignment="1">
      <alignment horizontal="center" wrapText="1"/>
    </xf>
    <xf numFmtId="4" fontId="9" fillId="0" borderId="0" xfId="0" applyNumberFormat="1" applyFont="1" applyFill="1" applyBorder="1" applyAlignment="1">
      <alignment vertical="center"/>
    </xf>
    <xf numFmtId="4" fontId="19" fillId="0" borderId="0" xfId="0" applyNumberFormat="1" applyFont="1" applyFill="1" applyBorder="1" applyAlignment="1">
      <alignment vertical="center"/>
    </xf>
    <xf numFmtId="0" fontId="22" fillId="0" borderId="3" xfId="0" applyNumberFormat="1" applyFont="1" applyFill="1" applyBorder="1" applyAlignment="1">
      <alignment horizontal="center" vertical="center" wrapText="1"/>
    </xf>
    <xf numFmtId="0" fontId="22" fillId="0" borderId="3" xfId="0" applyNumberFormat="1" applyFont="1" applyFill="1" applyBorder="1" applyAlignment="1">
      <alignment horizontal="center" vertical="center" wrapText="1"/>
    </xf>
    <xf numFmtId="0" fontId="25" fillId="2" borderId="3" xfId="0" applyNumberFormat="1" applyFont="1" applyFill="1" applyBorder="1" applyAlignment="1">
      <alignment horizontal="left" vertical="center" wrapText="1"/>
    </xf>
    <xf numFmtId="1" fontId="25" fillId="2" borderId="3" xfId="0" applyNumberFormat="1" applyFont="1" applyFill="1" applyBorder="1" applyAlignment="1" applyProtection="1">
      <alignment horizontal="center" vertical="center"/>
      <protection locked="0"/>
    </xf>
    <xf numFmtId="4" fontId="8" fillId="3" borderId="0" xfId="0" applyNumberFormat="1" applyFont="1" applyFill="1"/>
    <xf numFmtId="0" fontId="25" fillId="3" borderId="3" xfId="0" applyNumberFormat="1" applyFont="1" applyFill="1" applyBorder="1" applyAlignment="1">
      <alignment horizontal="center" vertical="center"/>
    </xf>
    <xf numFmtId="4" fontId="25" fillId="3" borderId="5" xfId="0" applyNumberFormat="1" applyFont="1" applyFill="1" applyBorder="1" applyAlignment="1" applyProtection="1">
      <alignment vertical="center"/>
      <protection locked="0"/>
    </xf>
    <xf numFmtId="2" fontId="31" fillId="3" borderId="3" xfId="0" applyNumberFormat="1" applyFont="1" applyFill="1" applyBorder="1" applyAlignment="1" applyProtection="1">
      <alignment horizontal="center" vertical="center" wrapText="1"/>
      <protection locked="0"/>
    </xf>
    <xf numFmtId="0" fontId="0" fillId="0" borderId="0" xfId="0" applyFill="1"/>
    <xf numFmtId="4" fontId="10" fillId="0" borderId="0" xfId="0" applyNumberFormat="1" applyFont="1" applyFill="1" applyAlignment="1">
      <alignment horizontal="center" vertical="top" wrapText="1"/>
    </xf>
    <xf numFmtId="4" fontId="10" fillId="0" borderId="0" xfId="0" applyNumberFormat="1" applyFont="1" applyFill="1"/>
    <xf numFmtId="0" fontId="10" fillId="0" borderId="0" xfId="0" applyFont="1" applyFill="1" applyAlignment="1">
      <alignment horizontal="right"/>
    </xf>
    <xf numFmtId="4" fontId="25" fillId="0" borderId="3" xfId="0" applyNumberFormat="1" applyFont="1" applyFill="1" applyBorder="1" applyAlignment="1">
      <alignment vertical="center"/>
    </xf>
    <xf numFmtId="4" fontId="25" fillId="0" borderId="5" xfId="0" applyNumberFormat="1" applyFont="1" applyFill="1" applyBorder="1" applyAlignment="1">
      <alignment vertical="center"/>
    </xf>
    <xf numFmtId="4" fontId="19" fillId="0" borderId="3" xfId="0" applyNumberFormat="1" applyFont="1" applyFill="1" applyBorder="1" applyAlignment="1">
      <alignment vertical="center"/>
    </xf>
    <xf numFmtId="4" fontId="9" fillId="0" borderId="3" xfId="0" applyNumberFormat="1" applyFont="1" applyFill="1" applyBorder="1" applyAlignment="1">
      <alignment vertical="center"/>
    </xf>
    <xf numFmtId="4" fontId="2" fillId="0" borderId="0" xfId="0" applyNumberFormat="1" applyFont="1" applyFill="1"/>
    <xf numFmtId="0" fontId="6" fillId="0" borderId="0" xfId="1" applyFont="1" applyFill="1" applyAlignment="1" applyProtection="1">
      <alignment horizontal="center" vertical="center" wrapText="1"/>
    </xf>
    <xf numFmtId="0" fontId="7" fillId="0" borderId="0" xfId="1" applyFont="1" applyFill="1" applyAlignment="1" applyProtection="1">
      <alignment horizontal="center" vertical="center"/>
    </xf>
    <xf numFmtId="0" fontId="3" fillId="0" borderId="0" xfId="0" applyFont="1" applyFill="1"/>
    <xf numFmtId="0" fontId="25" fillId="3" borderId="3" xfId="0" applyNumberFormat="1" applyFont="1" applyFill="1" applyBorder="1" applyAlignment="1">
      <alignment horizontal="left" vertical="center" wrapText="1"/>
    </xf>
    <xf numFmtId="4" fontId="25" fillId="2" borderId="3" xfId="0" applyNumberFormat="1" applyFont="1" applyFill="1" applyBorder="1" applyAlignment="1">
      <alignment vertical="center" wrapText="1"/>
    </xf>
    <xf numFmtId="4" fontId="25" fillId="2" borderId="6" xfId="0" applyNumberFormat="1" applyFont="1" applyFill="1" applyBorder="1" applyAlignment="1">
      <alignment horizontal="center" vertical="center" wrapText="1"/>
    </xf>
    <xf numFmtId="0" fontId="25" fillId="3" borderId="3" xfId="0" applyNumberFormat="1" applyFont="1" applyFill="1" applyBorder="1" applyAlignment="1">
      <alignment horizontal="center" vertical="center" wrapText="1"/>
    </xf>
    <xf numFmtId="0" fontId="0" fillId="0" borderId="3" xfId="0" applyBorder="1"/>
    <xf numFmtId="0" fontId="6" fillId="0" borderId="0" xfId="1" applyFont="1" applyAlignment="1" applyProtection="1">
      <alignment horizontal="center" vertical="center" wrapText="1"/>
    </xf>
    <xf numFmtId="0" fontId="7" fillId="0" borderId="0" xfId="1" applyFont="1" applyAlignment="1" applyProtection="1">
      <alignment horizontal="center" vertical="center"/>
    </xf>
    <xf numFmtId="0" fontId="24" fillId="0" borderId="7" xfId="0" applyNumberFormat="1" applyFont="1" applyFill="1" applyBorder="1" applyAlignment="1">
      <alignment horizontal="center" vertical="center" wrapText="1"/>
    </xf>
    <xf numFmtId="0" fontId="29" fillId="0" borderId="1" xfId="0" applyNumberFormat="1" applyFont="1" applyFill="1" applyBorder="1" applyAlignment="1">
      <alignment horizontal="center" vertical="center" wrapText="1"/>
    </xf>
    <xf numFmtId="0" fontId="25" fillId="3" borderId="1" xfId="0" applyNumberFormat="1" applyFont="1" applyFill="1" applyBorder="1" applyAlignment="1">
      <alignment horizontal="left" vertical="center" wrapText="1"/>
    </xf>
    <xf numFmtId="0" fontId="25" fillId="3" borderId="1" xfId="0" applyNumberFormat="1" applyFont="1" applyFill="1" applyBorder="1" applyAlignment="1">
      <alignment horizontal="center" vertical="center"/>
    </xf>
    <xf numFmtId="0" fontId="25" fillId="2" borderId="1" xfId="0" applyNumberFormat="1" applyFont="1" applyFill="1" applyBorder="1" applyAlignment="1">
      <alignment horizontal="left" vertical="center" wrapText="1"/>
    </xf>
    <xf numFmtId="0" fontId="24" fillId="0" borderId="1" xfId="0" applyNumberFormat="1" applyFont="1" applyFill="1" applyBorder="1" applyAlignment="1">
      <alignment horizontal="center" vertical="center" wrapText="1"/>
    </xf>
    <xf numFmtId="2" fontId="31" fillId="3" borderId="1" xfId="0" applyNumberFormat="1" applyFont="1" applyFill="1" applyBorder="1" applyAlignment="1" applyProtection="1">
      <alignment horizontal="center" vertical="center" wrapText="1"/>
      <protection locked="0"/>
    </xf>
    <xf numFmtId="1" fontId="25" fillId="2" borderId="1" xfId="0" applyNumberFormat="1" applyFont="1" applyFill="1" applyBorder="1" applyAlignment="1" applyProtection="1">
      <alignment horizontal="center" vertical="center"/>
      <protection locked="0"/>
    </xf>
    <xf numFmtId="4" fontId="25" fillId="3" borderId="2" xfId="0" applyNumberFormat="1" applyFont="1" applyFill="1" applyBorder="1" applyAlignment="1" applyProtection="1">
      <alignment vertical="center"/>
      <protection locked="0"/>
    </xf>
    <xf numFmtId="4" fontId="25" fillId="0" borderId="1" xfId="0" applyNumberFormat="1" applyFont="1" applyFill="1" applyBorder="1" applyAlignment="1">
      <alignment vertical="center"/>
    </xf>
    <xf numFmtId="4" fontId="25" fillId="0" borderId="2" xfId="0" applyNumberFormat="1" applyFont="1" applyFill="1" applyBorder="1" applyAlignment="1">
      <alignment vertical="center"/>
    </xf>
    <xf numFmtId="0" fontId="24" fillId="0" borderId="0" xfId="0" applyNumberFormat="1" applyFont="1" applyFill="1" applyBorder="1" applyAlignment="1">
      <alignment horizontal="center" vertical="center" wrapText="1"/>
    </xf>
    <xf numFmtId="0" fontId="29" fillId="0" borderId="0" xfId="0" applyNumberFormat="1" applyFont="1" applyFill="1" applyBorder="1" applyAlignment="1">
      <alignment horizontal="center" vertical="center" wrapText="1"/>
    </xf>
    <xf numFmtId="4" fontId="25" fillId="0" borderId="0" xfId="0" applyNumberFormat="1" applyFont="1" applyFill="1" applyBorder="1" applyAlignment="1">
      <alignment vertical="center"/>
    </xf>
    <xf numFmtId="0" fontId="25" fillId="0" borderId="0" xfId="0" applyNumberFormat="1" applyFont="1" applyFill="1" applyBorder="1" applyAlignment="1">
      <alignment horizontal="left" vertical="center" wrapText="1"/>
    </xf>
    <xf numFmtId="0" fontId="25" fillId="0" borderId="0" xfId="0" applyNumberFormat="1" applyFont="1" applyFill="1" applyBorder="1" applyAlignment="1">
      <alignment horizontal="center" vertical="center"/>
    </xf>
    <xf numFmtId="4" fontId="25" fillId="0" borderId="0" xfId="0" applyNumberFormat="1" applyFont="1" applyFill="1" applyBorder="1" applyAlignment="1">
      <alignment horizontal="center" vertical="center" wrapText="1"/>
    </xf>
    <xf numFmtId="2" fontId="31" fillId="0" borderId="0" xfId="0" applyNumberFormat="1" applyFont="1" applyFill="1" applyBorder="1" applyAlignment="1" applyProtection="1">
      <alignment horizontal="center" vertical="center" wrapText="1"/>
      <protection locked="0"/>
    </xf>
    <xf numFmtId="1" fontId="25" fillId="0" borderId="0" xfId="0" applyNumberFormat="1" applyFont="1" applyFill="1" applyBorder="1" applyAlignment="1" applyProtection="1">
      <alignment horizontal="center" vertical="center"/>
      <protection locked="0"/>
    </xf>
    <xf numFmtId="4" fontId="25" fillId="0" borderId="0" xfId="0" applyNumberFormat="1" applyFont="1" applyFill="1" applyBorder="1" applyAlignment="1" applyProtection="1">
      <alignment vertical="center"/>
      <protection locked="0"/>
    </xf>
    <xf numFmtId="4" fontId="25" fillId="2" borderId="3" xfId="0" applyNumberFormat="1" applyFont="1" applyFill="1" applyBorder="1" applyAlignment="1">
      <alignment horizontal="center" vertical="center" wrapText="1"/>
    </xf>
    <xf numFmtId="4" fontId="25" fillId="3" borderId="3" xfId="0" applyNumberFormat="1" applyFont="1" applyFill="1" applyBorder="1" applyAlignment="1" applyProtection="1">
      <alignment vertical="center"/>
      <protection locked="0"/>
    </xf>
    <xf numFmtId="4" fontId="26" fillId="0" borderId="0" xfId="0" applyNumberFormat="1" applyFont="1" applyFill="1" applyBorder="1" applyAlignment="1">
      <alignment horizontal="center"/>
    </xf>
    <xf numFmtId="4" fontId="16" fillId="0" borderId="0" xfId="0" applyNumberFormat="1" applyFont="1" applyFill="1" applyBorder="1"/>
    <xf numFmtId="4" fontId="9" fillId="0" borderId="0" xfId="0" applyNumberFormat="1" applyFont="1" applyFill="1" applyBorder="1" applyAlignment="1">
      <alignment horizontal="left" vertical="center"/>
    </xf>
    <xf numFmtId="4" fontId="18" fillId="0" borderId="0" xfId="0" applyNumberFormat="1" applyFont="1" applyFill="1" applyBorder="1"/>
    <xf numFmtId="0" fontId="25" fillId="0" borderId="3" xfId="0" applyNumberFormat="1" applyFont="1" applyFill="1" applyBorder="1" applyAlignment="1">
      <alignment horizontal="left" vertical="center" wrapText="1"/>
    </xf>
    <xf numFmtId="0" fontId="25" fillId="0" borderId="3" xfId="0" applyNumberFormat="1" applyFont="1" applyFill="1" applyBorder="1" applyAlignment="1">
      <alignment horizontal="center" vertical="center"/>
    </xf>
    <xf numFmtId="2" fontId="31" fillId="0" borderId="3" xfId="0" applyNumberFormat="1" applyFont="1" applyFill="1" applyBorder="1" applyAlignment="1" applyProtection="1">
      <alignment horizontal="center" vertical="center" wrapText="1"/>
      <protection locked="0"/>
    </xf>
    <xf numFmtId="1" fontId="25" fillId="0" borderId="3" xfId="0" applyNumberFormat="1" applyFont="1" applyFill="1" applyBorder="1" applyAlignment="1" applyProtection="1">
      <alignment horizontal="center" vertical="center"/>
      <protection locked="0"/>
    </xf>
    <xf numFmtId="0" fontId="0" fillId="0" borderId="0" xfId="0" applyFill="1" applyBorder="1"/>
    <xf numFmtId="4" fontId="25" fillId="0" borderId="3" xfId="0" applyNumberFormat="1" applyFont="1" applyFill="1" applyBorder="1" applyAlignment="1">
      <alignment horizontal="center" vertical="center" wrapText="1"/>
    </xf>
    <xf numFmtId="4" fontId="25" fillId="0" borderId="3" xfId="0" applyNumberFormat="1" applyFont="1" applyFill="1" applyBorder="1" applyAlignment="1" applyProtection="1">
      <alignment vertical="center"/>
      <protection locked="0"/>
    </xf>
    <xf numFmtId="0" fontId="22" fillId="0" borderId="3" xfId="0" applyNumberFormat="1" applyFont="1" applyFill="1" applyBorder="1" applyAlignment="1">
      <alignment horizontal="center" vertical="center" wrapText="1"/>
    </xf>
    <xf numFmtId="4" fontId="19" fillId="0" borderId="3" xfId="0" applyNumberFormat="1" applyFont="1" applyBorder="1" applyAlignment="1">
      <alignment horizontal="left" vertical="center"/>
    </xf>
    <xf numFmtId="4" fontId="26" fillId="0" borderId="3" xfId="0" applyNumberFormat="1" applyFont="1" applyBorder="1" applyAlignment="1">
      <alignment horizontal="center"/>
    </xf>
    <xf numFmtId="4" fontId="9" fillId="0" borderId="3" xfId="0" applyNumberFormat="1" applyFont="1" applyBorder="1" applyAlignment="1">
      <alignment horizontal="left" vertical="center"/>
    </xf>
    <xf numFmtId="4" fontId="25" fillId="2" borderId="1" xfId="0" applyNumberFormat="1" applyFont="1" applyFill="1" applyBorder="1" applyAlignment="1">
      <alignment horizontal="center" vertical="center" wrapText="1"/>
    </xf>
    <xf numFmtId="4" fontId="25" fillId="2" borderId="6" xfId="0" applyNumberFormat="1" applyFont="1" applyFill="1" applyBorder="1" applyAlignment="1">
      <alignment horizontal="center" vertical="center" wrapText="1"/>
    </xf>
    <xf numFmtId="4" fontId="25" fillId="2" borderId="7" xfId="0" applyNumberFormat="1" applyFont="1" applyFill="1" applyBorder="1" applyAlignment="1">
      <alignment horizontal="center" vertical="center" wrapText="1"/>
    </xf>
    <xf numFmtId="0" fontId="10" fillId="0" borderId="0" xfId="0" applyFont="1" applyAlignment="1">
      <alignment vertical="center"/>
    </xf>
    <xf numFmtId="0" fontId="14" fillId="0" borderId="0" xfId="1" applyFont="1" applyAlignment="1" applyProtection="1">
      <alignment vertical="center"/>
    </xf>
    <xf numFmtId="0" fontId="15" fillId="0" borderId="0" xfId="1" applyFont="1" applyAlignment="1" applyProtection="1">
      <alignment vertical="center"/>
    </xf>
    <xf numFmtId="4" fontId="6" fillId="0" borderId="0" xfId="1" applyNumberFormat="1" applyFont="1" applyAlignment="1" applyProtection="1">
      <alignment vertical="center"/>
    </xf>
    <xf numFmtId="0" fontId="5" fillId="0" borderId="0" xfId="1" applyFont="1" applyAlignment="1" applyProtection="1">
      <alignment vertical="center"/>
    </xf>
    <xf numFmtId="0" fontId="6" fillId="0" borderId="0" xfId="1" applyFont="1" applyAlignment="1" applyProtection="1">
      <alignment vertical="center" wrapText="1"/>
    </xf>
    <xf numFmtId="4" fontId="7" fillId="0" borderId="0" xfId="1" applyNumberFormat="1" applyFont="1" applyAlignment="1" applyProtection="1">
      <alignment vertical="center"/>
    </xf>
    <xf numFmtId="0" fontId="7" fillId="0" borderId="0" xfId="1" applyFont="1" applyAlignment="1" applyProtection="1">
      <alignment vertical="center"/>
    </xf>
    <xf numFmtId="0" fontId="27" fillId="0" borderId="0" xfId="0" applyFont="1" applyAlignment="1">
      <alignment vertical="top"/>
    </xf>
    <xf numFmtId="4" fontId="13" fillId="0" borderId="0" xfId="0" applyNumberFormat="1" applyFont="1" applyAlignment="1"/>
    <xf numFmtId="4" fontId="13" fillId="3" borderId="0" xfId="0" applyNumberFormat="1" applyFont="1" applyFill="1" applyAlignment="1"/>
    <xf numFmtId="49" fontId="13" fillId="3" borderId="0" xfId="0" applyNumberFormat="1" applyFont="1" applyFill="1" applyAlignment="1"/>
    <xf numFmtId="4" fontId="10" fillId="0" borderId="0" xfId="0" applyNumberFormat="1" applyFont="1" applyFill="1" applyAlignment="1"/>
    <xf numFmtId="4" fontId="4" fillId="0" borderId="0" xfId="0" applyNumberFormat="1" applyFont="1" applyAlignment="1"/>
    <xf numFmtId="4" fontId="2" fillId="0" borderId="0" xfId="0" applyNumberFormat="1" applyFont="1" applyFill="1" applyAlignment="1"/>
    <xf numFmtId="0" fontId="19" fillId="0" borderId="0" xfId="0" applyFont="1" applyAlignment="1">
      <alignment vertical="top"/>
    </xf>
    <xf numFmtId="0" fontId="19" fillId="3" borderId="0" xfId="0" applyFont="1" applyFill="1" applyAlignment="1">
      <alignment vertical="top"/>
    </xf>
    <xf numFmtId="0" fontId="19" fillId="0" borderId="0" xfId="0" applyFont="1" applyFill="1" applyAlignment="1">
      <alignment vertical="top"/>
    </xf>
    <xf numFmtId="0" fontId="23" fillId="0" borderId="0" xfId="0" applyFont="1" applyAlignment="1">
      <alignment vertical="top"/>
    </xf>
    <xf numFmtId="0" fontId="23" fillId="3" borderId="0" xfId="0" applyFont="1" applyFill="1" applyAlignment="1">
      <alignment vertical="top"/>
    </xf>
    <xf numFmtId="0" fontId="23" fillId="0" borderId="0" xfId="0" applyFont="1" applyFill="1" applyAlignment="1">
      <alignment vertical="top"/>
    </xf>
    <xf numFmtId="0" fontId="7" fillId="3" borderId="0" xfId="1" applyFont="1" applyFill="1" applyAlignment="1" applyProtection="1">
      <alignment vertical="center"/>
    </xf>
    <xf numFmtId="4" fontId="12" fillId="0" borderId="0" xfId="0" applyNumberFormat="1" applyFont="1" applyAlignment="1">
      <alignment vertical="top" wrapText="1"/>
    </xf>
    <xf numFmtId="0" fontId="28" fillId="0" borderId="0" xfId="0" applyFont="1" applyAlignment="1">
      <alignment vertical="center" wrapText="1"/>
    </xf>
    <xf numFmtId="4" fontId="18" fillId="0" borderId="0" xfId="0" applyNumberFormat="1" applyFont="1" applyAlignment="1">
      <alignment vertical="center" wrapText="1"/>
    </xf>
    <xf numFmtId="4" fontId="21" fillId="0" borderId="0" xfId="0" applyNumberFormat="1" applyFont="1" applyAlignment="1">
      <alignment vertical="center" wrapText="1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tiff"/><Relationship Id="rId1" Type="http://schemas.openxmlformats.org/officeDocument/2006/relationships/image" Target="../media/image6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20</xdr:col>
      <xdr:colOff>60614</xdr:colOff>
      <xdr:row>56</xdr:row>
      <xdr:rowOff>86591</xdr:rowOff>
    </xdr:from>
    <xdr:ext cx="184731" cy="264560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259F9431-372B-4F2E-BBD0-02E0C04531C7}"/>
            </a:ext>
          </a:extLst>
        </xdr:cNvPr>
        <xdr:cNvSpPr txBox="1"/>
      </xdr:nvSpPr>
      <xdr:spPr>
        <a:xfrm>
          <a:off x="9499023" y="10962409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 sz="1100"/>
        </a:p>
      </xdr:txBody>
    </xdr:sp>
    <xdr:clientData/>
  </xdr:oneCellAnchor>
  <xdr:twoCellAnchor editAs="oneCell">
    <xdr:from>
      <xdr:col>7</xdr:col>
      <xdr:colOff>137073</xdr:colOff>
      <xdr:row>16</xdr:row>
      <xdr:rowOff>119061</xdr:rowOff>
    </xdr:from>
    <xdr:to>
      <xdr:col>7</xdr:col>
      <xdr:colOff>1643648</xdr:colOff>
      <xdr:row>17</xdr:row>
      <xdr:rowOff>744774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7C7FC695-D50C-44D0-887D-139D6415E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9636" y="3161108"/>
          <a:ext cx="1506575" cy="1387713"/>
        </a:xfrm>
        <a:prstGeom prst="rect">
          <a:avLst/>
        </a:prstGeom>
      </xdr:spPr>
    </xdr:pic>
    <xdr:clientData/>
  </xdr:twoCellAnchor>
  <xdr:twoCellAnchor editAs="oneCell">
    <xdr:from>
      <xdr:col>7</xdr:col>
      <xdr:colOff>161340</xdr:colOff>
      <xdr:row>19</xdr:row>
      <xdr:rowOff>29765</xdr:rowOff>
    </xdr:from>
    <xdr:to>
      <xdr:col>7</xdr:col>
      <xdr:colOff>1638526</xdr:colOff>
      <xdr:row>20</xdr:row>
      <xdr:rowOff>815578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9052422F-494F-47DC-B30C-428BE44E5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20106" y="4720828"/>
          <a:ext cx="1477186" cy="1797844"/>
        </a:xfrm>
        <a:prstGeom prst="rect">
          <a:avLst/>
        </a:prstGeom>
      </xdr:spPr>
    </xdr:pic>
    <xdr:clientData/>
  </xdr:twoCellAnchor>
  <xdr:twoCellAnchor editAs="oneCell">
    <xdr:from>
      <xdr:col>7</xdr:col>
      <xdr:colOff>196453</xdr:colOff>
      <xdr:row>22</xdr:row>
      <xdr:rowOff>56114</xdr:rowOff>
    </xdr:from>
    <xdr:to>
      <xdr:col>7</xdr:col>
      <xdr:colOff>1516249</xdr:colOff>
      <xdr:row>23</xdr:row>
      <xdr:rowOff>708422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74D50926-02A4-461F-BF08-E62190453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55219" y="6771239"/>
          <a:ext cx="1319796" cy="1414308"/>
        </a:xfrm>
        <a:prstGeom prst="rect">
          <a:avLst/>
        </a:prstGeom>
      </xdr:spPr>
    </xdr:pic>
    <xdr:clientData/>
  </xdr:twoCellAnchor>
  <xdr:twoCellAnchor editAs="oneCell">
    <xdr:from>
      <xdr:col>7</xdr:col>
      <xdr:colOff>336254</xdr:colOff>
      <xdr:row>25</xdr:row>
      <xdr:rowOff>5953</xdr:rowOff>
    </xdr:from>
    <xdr:to>
      <xdr:col>7</xdr:col>
      <xdr:colOff>1125139</xdr:colOff>
      <xdr:row>26</xdr:row>
      <xdr:rowOff>1116136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4731719-C59F-4370-A930-A14B127B8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95020" y="8495109"/>
          <a:ext cx="788885" cy="2378199"/>
        </a:xfrm>
        <a:prstGeom prst="rect">
          <a:avLst/>
        </a:prstGeom>
      </xdr:spPr>
    </xdr:pic>
    <xdr:clientData/>
  </xdr:twoCellAnchor>
  <xdr:twoCellAnchor editAs="oneCell">
    <xdr:from>
      <xdr:col>7</xdr:col>
      <xdr:colOff>464457</xdr:colOff>
      <xdr:row>31</xdr:row>
      <xdr:rowOff>47626</xdr:rowOff>
    </xdr:from>
    <xdr:to>
      <xdr:col>7</xdr:col>
      <xdr:colOff>1179471</xdr:colOff>
      <xdr:row>31</xdr:row>
      <xdr:rowOff>955518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8BB1E3E5-1249-40D0-B2CC-CB509433A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27020" y="9685735"/>
          <a:ext cx="715014" cy="90789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471B0E-CD94-4AF1-8347-B9A82CF431E2}">
  <sheetPr>
    <pageSetUpPr fitToPage="1"/>
  </sheetPr>
  <dimension ref="A6:S70"/>
  <sheetViews>
    <sheetView tabSelected="1" view="pageBreakPreview" zoomScale="160" zoomScaleNormal="110" zoomScaleSheetLayoutView="160" workbookViewId="0">
      <selection activeCell="F7" sqref="F7"/>
    </sheetView>
  </sheetViews>
  <sheetFormatPr defaultRowHeight="15" x14ac:dyDescent="0.25"/>
  <cols>
    <col min="1" max="1" width="1.7109375" customWidth="1"/>
    <col min="2" max="2" width="2.28515625" customWidth="1"/>
    <col min="3" max="3" width="1.7109375" customWidth="1"/>
    <col min="4" max="4" width="25.140625" style="34" customWidth="1"/>
    <col min="5" max="5" width="1.85546875" style="34" customWidth="1"/>
    <col min="6" max="6" width="44" customWidth="1"/>
    <col min="7" max="7" width="2.140625" customWidth="1"/>
    <col min="8" max="8" width="26.42578125" customWidth="1"/>
    <col min="9" max="9" width="5.140625" style="34" customWidth="1"/>
    <col min="10" max="10" width="3.42578125" style="34" customWidth="1"/>
    <col min="11" max="11" width="3.85546875" customWidth="1"/>
    <col min="12" max="12" width="5.42578125" style="34" customWidth="1"/>
    <col min="13" max="16" width="9.7109375" style="64" customWidth="1"/>
    <col min="17" max="17" width="1.7109375" customWidth="1"/>
  </cols>
  <sheetData>
    <row r="6" spans="1:18" ht="4.5" customHeight="1" x14ac:dyDescent="0.25"/>
    <row r="7" spans="1:18" ht="35.25" customHeight="1" x14ac:dyDescent="0.25"/>
    <row r="8" spans="1:18" ht="65.25" customHeight="1" x14ac:dyDescent="0.25">
      <c r="A8" s="146"/>
      <c r="B8" s="146"/>
      <c r="C8" s="146"/>
      <c r="D8" s="146"/>
      <c r="E8" s="146"/>
      <c r="F8" s="146"/>
      <c r="G8" s="146"/>
      <c r="H8" s="146"/>
      <c r="I8" s="146"/>
      <c r="J8" s="146"/>
      <c r="K8" s="146"/>
      <c r="L8" s="146"/>
      <c r="M8" s="146"/>
      <c r="N8" s="146"/>
      <c r="O8" s="146"/>
      <c r="P8" s="146"/>
      <c r="Q8" s="146"/>
    </row>
    <row r="9" spans="1:18" ht="3" customHeight="1" x14ac:dyDescent="0.25">
      <c r="B9" s="9"/>
      <c r="C9" s="10"/>
      <c r="D9" s="35"/>
      <c r="E9" s="35"/>
      <c r="F9" s="10"/>
      <c r="G9" s="10"/>
      <c r="H9" s="10"/>
      <c r="I9" s="35"/>
      <c r="J9" s="35"/>
      <c r="K9" s="10"/>
      <c r="L9" s="35"/>
      <c r="M9" s="65"/>
      <c r="N9" s="65"/>
      <c r="O9" s="65"/>
      <c r="P9" s="66"/>
      <c r="Q9" s="9"/>
      <c r="R9" s="1"/>
    </row>
    <row r="10" spans="1:18" ht="11.25" customHeight="1" x14ac:dyDescent="0.25">
      <c r="B10" s="9"/>
      <c r="C10" s="10"/>
      <c r="D10" s="35"/>
      <c r="E10" s="35"/>
      <c r="F10" s="26"/>
      <c r="G10" s="27"/>
      <c r="H10" s="145"/>
      <c r="I10" s="145"/>
      <c r="J10" s="145"/>
      <c r="K10" s="145"/>
      <c r="L10" s="145"/>
      <c r="M10" s="145"/>
      <c r="N10" s="145"/>
      <c r="O10" s="145"/>
      <c r="P10" s="145"/>
      <c r="Q10" s="8"/>
      <c r="R10" s="1"/>
    </row>
    <row r="11" spans="1:18" ht="3" customHeight="1" x14ac:dyDescent="0.25">
      <c r="B11" s="9"/>
      <c r="C11" s="9"/>
      <c r="D11" s="37"/>
      <c r="E11" s="37"/>
      <c r="F11" s="9"/>
      <c r="G11" s="9"/>
      <c r="H11" s="11"/>
      <c r="I11" s="60"/>
      <c r="J11" s="44"/>
      <c r="K11" s="12"/>
      <c r="L11" s="36"/>
      <c r="M11" s="66"/>
      <c r="N11" s="66"/>
      <c r="O11" s="66"/>
      <c r="P11" s="66"/>
      <c r="Q11" s="9"/>
      <c r="R11" s="1"/>
    </row>
    <row r="12" spans="1:18" ht="11.25" customHeight="1" x14ac:dyDescent="0.25">
      <c r="B12" s="147"/>
      <c r="C12" s="148"/>
      <c r="D12" s="148"/>
      <c r="E12" s="148"/>
      <c r="F12" s="148"/>
      <c r="G12" s="148"/>
      <c r="H12" s="148"/>
      <c r="I12" s="148"/>
      <c r="J12" s="148"/>
      <c r="K12" s="148"/>
      <c r="L12" s="148"/>
      <c r="M12" s="148"/>
      <c r="N12" s="148"/>
      <c r="O12" s="148"/>
      <c r="P12" s="148"/>
      <c r="Q12" s="13"/>
      <c r="R12" s="1"/>
    </row>
    <row r="13" spans="1:18" ht="3" customHeight="1" x14ac:dyDescent="0.25">
      <c r="B13" s="9"/>
      <c r="C13" s="9"/>
      <c r="D13" s="37"/>
      <c r="E13" s="37"/>
      <c r="F13" s="9"/>
      <c r="G13" s="9"/>
      <c r="H13" s="9"/>
      <c r="I13" s="37"/>
      <c r="J13" s="44"/>
      <c r="K13" s="9"/>
      <c r="L13" s="37"/>
      <c r="M13" s="66"/>
      <c r="N13" s="66"/>
      <c r="O13" s="67"/>
      <c r="P13" s="67"/>
      <c r="Q13" s="14"/>
      <c r="R13" s="1"/>
    </row>
    <row r="14" spans="1:18" ht="12" customHeight="1" x14ac:dyDescent="0.25">
      <c r="B14" s="30" t="s">
        <v>0</v>
      </c>
      <c r="C14" s="30"/>
      <c r="D14" s="45" t="s">
        <v>1</v>
      </c>
      <c r="E14" s="45"/>
      <c r="F14" s="31" t="s">
        <v>2</v>
      </c>
      <c r="G14" s="31" t="s">
        <v>3</v>
      </c>
      <c r="H14" s="31" t="s">
        <v>4</v>
      </c>
      <c r="I14" s="45" t="s">
        <v>16</v>
      </c>
      <c r="J14" s="45" t="s">
        <v>15</v>
      </c>
      <c r="K14" s="32" t="s">
        <v>8</v>
      </c>
      <c r="L14" s="53" t="s">
        <v>11</v>
      </c>
      <c r="M14" s="30" t="s">
        <v>13</v>
      </c>
      <c r="N14" s="30" t="s">
        <v>14</v>
      </c>
      <c r="O14" s="30" t="s">
        <v>9</v>
      </c>
      <c r="P14" s="57" t="s">
        <v>10</v>
      </c>
      <c r="Q14" s="17"/>
      <c r="R14" s="1"/>
    </row>
    <row r="15" spans="1:18" ht="6.75" customHeight="1" x14ac:dyDescent="0.25">
      <c r="B15" s="25">
        <v>1</v>
      </c>
      <c r="C15" s="25">
        <v>2</v>
      </c>
      <c r="D15" s="116">
        <v>3</v>
      </c>
      <c r="E15" s="116"/>
      <c r="F15" s="116"/>
      <c r="G15" s="52"/>
      <c r="H15" s="56">
        <v>4</v>
      </c>
      <c r="I15" s="38"/>
      <c r="J15" s="46"/>
      <c r="K15" s="25">
        <v>5</v>
      </c>
      <c r="L15" s="38"/>
      <c r="M15" s="57">
        <v>6</v>
      </c>
      <c r="N15" s="57">
        <v>7</v>
      </c>
      <c r="O15" s="57">
        <v>8</v>
      </c>
      <c r="P15" s="57">
        <v>9</v>
      </c>
      <c r="Q15" s="18"/>
      <c r="R15" s="1"/>
    </row>
    <row r="16" spans="1:18" ht="9.9499999999999993" customHeight="1" x14ac:dyDescent="0.25">
      <c r="B16" s="29"/>
      <c r="C16" s="25"/>
      <c r="D16" s="38"/>
      <c r="E16" s="38"/>
      <c r="F16" s="25"/>
      <c r="G16" s="25"/>
      <c r="H16" s="25"/>
      <c r="I16" s="38"/>
      <c r="J16" s="47"/>
      <c r="K16" s="25"/>
      <c r="L16" s="39"/>
      <c r="M16" s="57"/>
      <c r="N16" s="57"/>
      <c r="O16" s="57"/>
      <c r="P16" s="57"/>
      <c r="Q16" s="18"/>
      <c r="R16" s="1"/>
    </row>
    <row r="17" spans="1:18" ht="60" customHeight="1" x14ac:dyDescent="0.25">
      <c r="B17" s="28">
        <v>1</v>
      </c>
      <c r="C17" s="33"/>
      <c r="D17" s="76" t="s">
        <v>17</v>
      </c>
      <c r="E17" s="61"/>
      <c r="F17" s="58" t="s">
        <v>20</v>
      </c>
      <c r="G17" s="29"/>
      <c r="H17" s="120"/>
      <c r="I17" s="63">
        <f>K17*J17</f>
        <v>42.2</v>
      </c>
      <c r="J17" s="63">
        <v>21.1</v>
      </c>
      <c r="K17" s="59">
        <v>2</v>
      </c>
      <c r="L17" s="62">
        <f>670*0.65</f>
        <v>435.5</v>
      </c>
      <c r="M17" s="68">
        <f>O17/40.3</f>
        <v>567.09230769230771</v>
      </c>
      <c r="N17" s="68">
        <f>M17*K17</f>
        <v>1134.1846153846154</v>
      </c>
      <c r="O17" s="69">
        <v>22853.82</v>
      </c>
      <c r="P17" s="68">
        <f>O17*K17</f>
        <v>45707.64</v>
      </c>
      <c r="Q17" s="18"/>
      <c r="R17" s="1"/>
    </row>
    <row r="18" spans="1:18" ht="60" customHeight="1" x14ac:dyDescent="0.25">
      <c r="B18" s="28">
        <f>B17+1</f>
        <v>2</v>
      </c>
      <c r="C18" s="33"/>
      <c r="D18" s="76" t="s">
        <v>18</v>
      </c>
      <c r="E18" s="61"/>
      <c r="F18" s="58" t="s">
        <v>19</v>
      </c>
      <c r="G18" s="29"/>
      <c r="H18" s="121"/>
      <c r="I18" s="63">
        <f>K18*J18</f>
        <v>10.1</v>
      </c>
      <c r="J18" s="63">
        <v>10.1</v>
      </c>
      <c r="K18" s="59">
        <v>1</v>
      </c>
      <c r="L18" s="62">
        <f>380*0.65</f>
        <v>247</v>
      </c>
      <c r="M18" s="68">
        <f t="shared" ref="M18:M32" si="0">O18/40.3</f>
        <v>321.64218362282884</v>
      </c>
      <c r="N18" s="68">
        <f t="shared" ref="N18:N32" si="1">M18*K18</f>
        <v>321.64218362282884</v>
      </c>
      <c r="O18" s="69">
        <v>12962.18</v>
      </c>
      <c r="P18" s="68">
        <f t="shared" ref="P18:P32" si="2">O18*K18</f>
        <v>12962.18</v>
      </c>
      <c r="Q18" s="18"/>
      <c r="R18" s="1"/>
    </row>
    <row r="19" spans="1:18" ht="9.9499999999999993" customHeight="1" x14ac:dyDescent="0.25">
      <c r="B19" s="28"/>
      <c r="C19" s="33"/>
      <c r="D19" s="76"/>
      <c r="E19" s="61"/>
      <c r="F19" s="58"/>
      <c r="G19" s="29"/>
      <c r="H19" s="78"/>
      <c r="I19" s="63"/>
      <c r="J19" s="63"/>
      <c r="K19" s="59"/>
      <c r="L19" s="62"/>
      <c r="M19" s="68"/>
      <c r="N19" s="68"/>
      <c r="O19" s="69"/>
      <c r="P19" s="68"/>
      <c r="Q19" s="18"/>
      <c r="R19" s="1"/>
    </row>
    <row r="20" spans="1:18" ht="80.099999999999994" customHeight="1" x14ac:dyDescent="0.25">
      <c r="B20" s="28">
        <f>B18+1</f>
        <v>3</v>
      </c>
      <c r="C20" s="33"/>
      <c r="D20" s="76" t="s">
        <v>22</v>
      </c>
      <c r="E20" s="61"/>
      <c r="F20" s="58" t="s">
        <v>21</v>
      </c>
      <c r="G20" s="29"/>
      <c r="H20" s="120"/>
      <c r="I20" s="63">
        <f t="shared" ref="I20:I21" si="3">K20*J20</f>
        <v>69.599999999999994</v>
      </c>
      <c r="J20" s="63">
        <v>34.799999999999997</v>
      </c>
      <c r="K20" s="59">
        <v>2</v>
      </c>
      <c r="L20" s="62">
        <f>1224*0.65</f>
        <v>795.6</v>
      </c>
      <c r="M20" s="68">
        <f t="shared" si="0"/>
        <v>1036.0089330024816</v>
      </c>
      <c r="N20" s="68">
        <f t="shared" si="1"/>
        <v>2072.0178660049633</v>
      </c>
      <c r="O20" s="69">
        <v>41751.160000000003</v>
      </c>
      <c r="P20" s="68">
        <f t="shared" si="2"/>
        <v>83502.320000000007</v>
      </c>
      <c r="Q20" s="18"/>
      <c r="R20" s="1"/>
    </row>
    <row r="21" spans="1:18" ht="80.099999999999994" customHeight="1" x14ac:dyDescent="0.25">
      <c r="B21" s="28"/>
      <c r="C21" s="33"/>
      <c r="D21" s="76" t="s">
        <v>24</v>
      </c>
      <c r="E21" s="61"/>
      <c r="F21" s="58" t="s">
        <v>23</v>
      </c>
      <c r="G21" s="29"/>
      <c r="H21" s="121"/>
      <c r="I21" s="63">
        <f t="shared" si="3"/>
        <v>31.7</v>
      </c>
      <c r="J21" s="63">
        <v>31.7</v>
      </c>
      <c r="K21" s="59">
        <v>1</v>
      </c>
      <c r="L21" s="62">
        <f>1590*0.65</f>
        <v>1033.5</v>
      </c>
      <c r="M21" s="68">
        <f t="shared" si="0"/>
        <v>1345.7920595533499</v>
      </c>
      <c r="N21" s="68">
        <f t="shared" si="1"/>
        <v>1345.7920595533499</v>
      </c>
      <c r="O21" s="69">
        <v>54235.42</v>
      </c>
      <c r="P21" s="68">
        <f t="shared" si="2"/>
        <v>54235.42</v>
      </c>
      <c r="Q21" s="18"/>
      <c r="R21" s="1"/>
    </row>
    <row r="22" spans="1:18" ht="9.9499999999999993" customHeight="1" x14ac:dyDescent="0.25">
      <c r="B22" s="28"/>
      <c r="C22" s="33"/>
      <c r="D22" s="76"/>
      <c r="E22" s="61"/>
      <c r="F22" s="58"/>
      <c r="G22" s="29"/>
      <c r="H22" s="78"/>
      <c r="I22" s="63"/>
      <c r="J22" s="63"/>
      <c r="K22" s="59"/>
      <c r="L22" s="62"/>
      <c r="M22" s="68"/>
      <c r="N22" s="68"/>
      <c r="O22" s="69"/>
      <c r="P22" s="68"/>
      <c r="Q22" s="18"/>
      <c r="R22" s="1"/>
    </row>
    <row r="23" spans="1:18" ht="60" customHeight="1" x14ac:dyDescent="0.25">
      <c r="B23" s="28">
        <f>B20+1</f>
        <v>4</v>
      </c>
      <c r="C23" s="33"/>
      <c r="D23" s="76" t="s">
        <v>26</v>
      </c>
      <c r="E23" s="61"/>
      <c r="F23" s="58" t="s">
        <v>25</v>
      </c>
      <c r="G23" s="29"/>
      <c r="H23" s="120"/>
      <c r="I23" s="63">
        <f t="shared" ref="I23:I32" si="4">K23*J23</f>
        <v>55.8</v>
      </c>
      <c r="J23" s="63">
        <v>27.9</v>
      </c>
      <c r="K23" s="59">
        <v>2</v>
      </c>
      <c r="L23" s="62">
        <f>563*0.65</f>
        <v>365.95</v>
      </c>
      <c r="M23" s="68">
        <f t="shared" si="0"/>
        <v>476.52853598014889</v>
      </c>
      <c r="N23" s="68">
        <f t="shared" si="1"/>
        <v>953.05707196029778</v>
      </c>
      <c r="O23" s="69">
        <v>19204.099999999999</v>
      </c>
      <c r="P23" s="68">
        <f t="shared" si="2"/>
        <v>38408.199999999997</v>
      </c>
      <c r="Q23" s="18"/>
      <c r="R23" s="1"/>
    </row>
    <row r="24" spans="1:18" ht="60" customHeight="1" x14ac:dyDescent="0.25">
      <c r="B24" s="83">
        <f>B23+1</f>
        <v>5</v>
      </c>
      <c r="C24" s="84"/>
      <c r="D24" s="85" t="s">
        <v>27</v>
      </c>
      <c r="E24" s="86"/>
      <c r="F24" s="87" t="s">
        <v>30</v>
      </c>
      <c r="G24" s="88"/>
      <c r="H24" s="122"/>
      <c r="I24" s="89">
        <f t="shared" si="4"/>
        <v>26.7</v>
      </c>
      <c r="J24" s="89">
        <v>26.7</v>
      </c>
      <c r="K24" s="90">
        <v>1</v>
      </c>
      <c r="L24" s="91">
        <f>822*0.65</f>
        <v>534.30000000000007</v>
      </c>
      <c r="M24" s="92">
        <f t="shared" si="0"/>
        <v>695.76823821339951</v>
      </c>
      <c r="N24" s="92">
        <f t="shared" si="1"/>
        <v>695.76823821339951</v>
      </c>
      <c r="O24" s="93">
        <v>28039.46</v>
      </c>
      <c r="P24" s="92">
        <f t="shared" si="2"/>
        <v>28039.46</v>
      </c>
      <c r="Q24" s="18"/>
      <c r="R24" s="1"/>
    </row>
    <row r="25" spans="1:18" ht="9.9499999999999993" customHeight="1" x14ac:dyDescent="0.25">
      <c r="B25" s="29"/>
      <c r="C25" s="33"/>
      <c r="D25" s="76"/>
      <c r="E25" s="61"/>
      <c r="F25" s="58"/>
      <c r="G25" s="29"/>
      <c r="H25" s="103"/>
      <c r="I25" s="63"/>
      <c r="J25" s="63"/>
      <c r="K25" s="59"/>
      <c r="L25" s="104"/>
      <c r="M25" s="68"/>
      <c r="N25" s="68"/>
      <c r="O25" s="68"/>
      <c r="P25" s="68"/>
      <c r="Q25" s="18"/>
      <c r="R25" s="1"/>
    </row>
    <row r="26" spans="1:18" ht="99.95" customHeight="1" x14ac:dyDescent="0.25">
      <c r="B26" s="28">
        <f>B24+1</f>
        <v>6</v>
      </c>
      <c r="C26" s="33"/>
      <c r="D26" s="76" t="s">
        <v>29</v>
      </c>
      <c r="E26" s="61"/>
      <c r="F26" s="58" t="s">
        <v>28</v>
      </c>
      <c r="G26" s="29"/>
      <c r="H26" s="120"/>
      <c r="I26" s="63">
        <f t="shared" si="4"/>
        <v>36.200000000000003</v>
      </c>
      <c r="J26" s="63">
        <v>18.100000000000001</v>
      </c>
      <c r="K26" s="59">
        <v>2</v>
      </c>
      <c r="L26" s="62">
        <f>677*0.65</f>
        <v>440.05</v>
      </c>
      <c r="M26" s="68">
        <f t="shared" si="0"/>
        <v>573.02208436724572</v>
      </c>
      <c r="N26" s="68">
        <f t="shared" si="1"/>
        <v>1146.0441687344914</v>
      </c>
      <c r="O26" s="69">
        <v>23092.79</v>
      </c>
      <c r="P26" s="68">
        <f t="shared" si="2"/>
        <v>46185.58</v>
      </c>
      <c r="Q26" s="18"/>
      <c r="R26" s="1"/>
    </row>
    <row r="27" spans="1:18" ht="99.95" customHeight="1" x14ac:dyDescent="0.25">
      <c r="B27" s="28">
        <f>B26+1</f>
        <v>7</v>
      </c>
      <c r="C27" s="33"/>
      <c r="D27" s="76" t="s">
        <v>31</v>
      </c>
      <c r="E27" s="61"/>
      <c r="F27" s="58" t="s">
        <v>32</v>
      </c>
      <c r="G27" s="29"/>
      <c r="H27" s="121"/>
      <c r="I27" s="63">
        <f t="shared" si="4"/>
        <v>16.8</v>
      </c>
      <c r="J27" s="63">
        <v>16.8</v>
      </c>
      <c r="K27" s="59">
        <v>1</v>
      </c>
      <c r="L27" s="62">
        <f>1020*0.65</f>
        <v>663</v>
      </c>
      <c r="M27" s="68">
        <f t="shared" si="0"/>
        <v>863.34416873449129</v>
      </c>
      <c r="N27" s="68">
        <f t="shared" si="1"/>
        <v>863.34416873449129</v>
      </c>
      <c r="O27" s="69">
        <v>34792.769999999997</v>
      </c>
      <c r="P27" s="68">
        <f t="shared" si="2"/>
        <v>34792.769999999997</v>
      </c>
      <c r="Q27" s="18"/>
      <c r="R27" s="1"/>
    </row>
    <row r="28" spans="1:18" ht="9.9499999999999993" customHeight="1" x14ac:dyDescent="0.25">
      <c r="B28" s="29"/>
      <c r="C28" s="33"/>
      <c r="D28" s="76"/>
      <c r="E28" s="61"/>
      <c r="F28" s="58"/>
      <c r="G28" s="29"/>
      <c r="H28" s="103"/>
      <c r="I28" s="63"/>
      <c r="J28" s="63"/>
      <c r="K28" s="59"/>
      <c r="L28" s="104"/>
      <c r="M28" s="68"/>
      <c r="N28" s="68"/>
      <c r="O28" s="68"/>
      <c r="P28" s="68"/>
      <c r="Q28" s="18"/>
      <c r="R28" s="1"/>
    </row>
    <row r="29" spans="1:18" ht="20.100000000000001" customHeight="1" x14ac:dyDescent="0.25">
      <c r="A29" s="113"/>
      <c r="B29" s="94"/>
      <c r="C29" s="95"/>
      <c r="D29" s="97"/>
      <c r="E29" s="98"/>
      <c r="F29" s="97"/>
      <c r="G29" s="94"/>
      <c r="H29" s="99"/>
      <c r="I29" s="100"/>
      <c r="J29" s="100"/>
      <c r="K29" s="101"/>
      <c r="L29" s="102"/>
      <c r="M29" s="96"/>
      <c r="N29" s="96"/>
      <c r="O29" s="96"/>
      <c r="P29" s="96"/>
      <c r="Q29" s="18"/>
      <c r="R29" s="1"/>
    </row>
    <row r="30" spans="1:18" ht="120" customHeight="1" x14ac:dyDescent="0.25">
      <c r="A30" s="113"/>
      <c r="B30" s="94"/>
      <c r="C30" s="95"/>
      <c r="D30" s="97"/>
      <c r="E30" s="98"/>
      <c r="F30" s="97"/>
      <c r="G30" s="94"/>
      <c r="H30" s="99"/>
      <c r="I30" s="100"/>
      <c r="J30" s="100"/>
      <c r="K30" s="101"/>
      <c r="L30" s="102"/>
      <c r="M30" s="96"/>
      <c r="N30" s="96"/>
      <c r="O30" s="96"/>
      <c r="P30" s="96"/>
      <c r="Q30" s="18"/>
      <c r="R30" s="1"/>
    </row>
    <row r="31" spans="1:18" ht="9.9499999999999993" customHeight="1" x14ac:dyDescent="0.25">
      <c r="A31" s="113"/>
      <c r="B31" s="29"/>
      <c r="C31" s="33"/>
      <c r="D31" s="109"/>
      <c r="E31" s="110"/>
      <c r="F31" s="109"/>
      <c r="G31" s="29"/>
      <c r="H31" s="114"/>
      <c r="I31" s="111"/>
      <c r="J31" s="111"/>
      <c r="K31" s="112"/>
      <c r="L31" s="115"/>
      <c r="M31" s="68"/>
      <c r="N31" s="68"/>
      <c r="O31" s="68"/>
      <c r="P31" s="68"/>
      <c r="Q31" s="18"/>
      <c r="R31" s="1"/>
    </row>
    <row r="32" spans="1:18" ht="80.099999999999994" customHeight="1" x14ac:dyDescent="0.25">
      <c r="B32" s="29">
        <f>B27+1</f>
        <v>8</v>
      </c>
      <c r="C32" s="33"/>
      <c r="D32" s="76" t="s">
        <v>33</v>
      </c>
      <c r="E32" s="61"/>
      <c r="F32" s="58" t="s">
        <v>34</v>
      </c>
      <c r="G32" s="29"/>
      <c r="H32" s="103"/>
      <c r="I32" s="63">
        <f t="shared" si="4"/>
        <v>82.5</v>
      </c>
      <c r="J32" s="63">
        <v>27.5</v>
      </c>
      <c r="K32" s="59">
        <v>3</v>
      </c>
      <c r="L32" s="104">
        <f>504*0.65</f>
        <v>327.60000000000002</v>
      </c>
      <c r="M32" s="68">
        <f t="shared" si="0"/>
        <v>426.59950372208436</v>
      </c>
      <c r="N32" s="68">
        <f t="shared" si="1"/>
        <v>1279.7985111662531</v>
      </c>
      <c r="O32" s="68">
        <v>17191.96</v>
      </c>
      <c r="P32" s="68">
        <f t="shared" si="2"/>
        <v>51575.88</v>
      </c>
      <c r="Q32" s="18"/>
      <c r="R32" s="1"/>
    </row>
    <row r="33" spans="2:18" ht="9.9499999999999993" customHeight="1" x14ac:dyDescent="0.25">
      <c r="B33" s="28"/>
      <c r="C33" s="33"/>
      <c r="D33" s="79"/>
      <c r="E33" s="61"/>
      <c r="F33" s="58"/>
      <c r="G33" s="29"/>
      <c r="H33" s="78"/>
      <c r="I33" s="63"/>
      <c r="J33" s="63"/>
      <c r="K33" s="59"/>
      <c r="L33" s="62"/>
      <c r="M33" s="68"/>
      <c r="N33" s="68"/>
      <c r="O33" s="69"/>
      <c r="P33" s="68"/>
      <c r="Q33" s="18"/>
      <c r="R33" s="1"/>
    </row>
    <row r="34" spans="2:18" ht="9.9499999999999993" customHeight="1" x14ac:dyDescent="0.25">
      <c r="B34" s="28"/>
      <c r="C34" s="33"/>
      <c r="E34" s="61"/>
      <c r="F34" s="80"/>
      <c r="G34" s="29"/>
      <c r="H34" s="77"/>
      <c r="I34" s="63">
        <f>SUM(I17:I33)</f>
        <v>371.59999999999997</v>
      </c>
      <c r="J34" s="63"/>
      <c r="K34" s="59"/>
      <c r="L34" s="62"/>
      <c r="M34" s="68"/>
      <c r="N34" s="68"/>
      <c r="O34" s="69"/>
      <c r="P34" s="68"/>
      <c r="Q34" s="18"/>
      <c r="R34" s="1"/>
    </row>
    <row r="35" spans="2:18" ht="9.9499999999999993" customHeight="1" x14ac:dyDescent="0.25">
      <c r="B35" s="118"/>
      <c r="C35" s="118"/>
      <c r="D35" s="49"/>
      <c r="E35" s="117"/>
      <c r="F35" s="117"/>
      <c r="G35" s="117"/>
      <c r="H35" s="117"/>
      <c r="I35" s="117"/>
      <c r="J35" s="117"/>
      <c r="K35" s="117"/>
      <c r="L35" s="117"/>
      <c r="M35" s="117"/>
      <c r="N35" s="70"/>
      <c r="O35" s="70"/>
      <c r="P35" s="70"/>
      <c r="Q35" s="19"/>
      <c r="R35" s="1"/>
    </row>
    <row r="36" spans="2:18" ht="9.9499999999999993" customHeight="1" x14ac:dyDescent="0.25">
      <c r="B36" s="118"/>
      <c r="C36" s="118"/>
      <c r="D36" s="49"/>
      <c r="E36" s="117"/>
      <c r="F36" s="117"/>
      <c r="G36" s="117"/>
      <c r="H36" s="117"/>
      <c r="I36" s="117"/>
      <c r="J36" s="117"/>
      <c r="K36" s="117"/>
      <c r="L36" s="117"/>
      <c r="M36" s="117"/>
      <c r="N36" s="70"/>
      <c r="O36" s="70"/>
      <c r="P36" s="70"/>
      <c r="Q36" s="20"/>
      <c r="R36" s="1"/>
    </row>
    <row r="37" spans="2:18" ht="9.9499999999999993" customHeight="1" x14ac:dyDescent="0.25">
      <c r="B37" s="118"/>
      <c r="C37" s="118"/>
      <c r="D37" s="50"/>
      <c r="E37" s="119"/>
      <c r="F37" s="119"/>
      <c r="G37" s="119"/>
      <c r="H37" s="119"/>
      <c r="I37" s="119"/>
      <c r="J37" s="119"/>
      <c r="K37" s="119"/>
      <c r="L37" s="119"/>
      <c r="M37" s="119"/>
      <c r="N37" s="71"/>
      <c r="O37" s="70"/>
      <c r="P37" s="71"/>
      <c r="Q37" s="21"/>
      <c r="R37" s="1"/>
    </row>
    <row r="38" spans="2:18" ht="9.9499999999999993" customHeight="1" x14ac:dyDescent="0.25">
      <c r="B38" s="105"/>
      <c r="C38" s="105"/>
      <c r="D38" s="106"/>
      <c r="E38" s="107"/>
      <c r="F38" s="107"/>
      <c r="G38" s="107"/>
      <c r="H38" s="107"/>
      <c r="I38" s="107"/>
      <c r="J38" s="107"/>
      <c r="K38" s="107"/>
      <c r="L38" s="107"/>
      <c r="M38" s="108"/>
      <c r="N38" s="54"/>
      <c r="O38" s="55"/>
      <c r="P38" s="54"/>
      <c r="Q38" s="64"/>
      <c r="R38" s="1"/>
    </row>
    <row r="39" spans="2:18" ht="11.25" customHeight="1" x14ac:dyDescent="0.25">
      <c r="B39" s="138"/>
      <c r="C39" s="138"/>
      <c r="D39" s="139"/>
      <c r="E39" s="139"/>
      <c r="F39" s="138"/>
      <c r="G39" s="138"/>
      <c r="H39" s="138"/>
      <c r="I39" s="139"/>
      <c r="J39" s="139"/>
      <c r="K39" s="138"/>
      <c r="L39" s="139"/>
      <c r="M39" s="140"/>
      <c r="N39" s="140"/>
      <c r="O39" s="140"/>
      <c r="P39" s="140"/>
      <c r="Q39" s="22"/>
      <c r="R39" s="1"/>
    </row>
    <row r="40" spans="2:18" ht="9.9499999999999993" customHeight="1" x14ac:dyDescent="0.25">
      <c r="B40" s="131"/>
      <c r="C40" s="131"/>
      <c r="D40" s="131"/>
      <c r="E40" s="131"/>
      <c r="F40" s="131"/>
      <c r="G40" s="131"/>
      <c r="H40" s="131"/>
      <c r="I40" s="131"/>
      <c r="J40" s="131"/>
      <c r="K40" s="131"/>
      <c r="L40" s="131"/>
      <c r="M40" s="131"/>
      <c r="N40" s="131"/>
      <c r="O40" s="131"/>
      <c r="P40" s="131"/>
      <c r="Q40" s="22"/>
      <c r="R40" s="1"/>
    </row>
    <row r="41" spans="2:18" ht="11.25" customHeight="1" x14ac:dyDescent="0.25">
      <c r="B41" s="141"/>
      <c r="C41" s="141"/>
      <c r="D41" s="142"/>
      <c r="E41" s="142"/>
      <c r="F41" s="141"/>
      <c r="G41" s="141"/>
      <c r="H41" s="141"/>
      <c r="I41" s="142"/>
      <c r="J41" s="142"/>
      <c r="K41" s="141"/>
      <c r="L41" s="142"/>
      <c r="M41" s="143"/>
      <c r="N41" s="143"/>
      <c r="O41" s="143"/>
      <c r="P41" s="143"/>
      <c r="Q41" s="24"/>
      <c r="R41" s="1"/>
    </row>
    <row r="42" spans="2:18" ht="19.5" customHeight="1" x14ac:dyDescent="0.25">
      <c r="B42" s="123"/>
      <c r="C42" s="123"/>
      <c r="D42" s="123"/>
      <c r="E42" s="123"/>
      <c r="F42" s="123"/>
      <c r="G42" s="132"/>
      <c r="H42" s="132"/>
      <c r="I42" s="133"/>
      <c r="J42" s="134"/>
      <c r="K42" s="132"/>
      <c r="L42" s="133"/>
      <c r="M42" s="135"/>
      <c r="N42" s="135"/>
      <c r="O42" s="135"/>
      <c r="P42" s="135"/>
      <c r="Q42" s="23"/>
      <c r="R42" s="1"/>
    </row>
    <row r="43" spans="2:18" ht="7.5" customHeight="1" x14ac:dyDescent="0.25">
      <c r="B43" s="124"/>
      <c r="C43" s="125"/>
      <c r="D43" s="125"/>
      <c r="E43" s="125"/>
      <c r="F43" s="125"/>
      <c r="G43" s="132"/>
      <c r="H43" s="132"/>
      <c r="I43" s="133"/>
      <c r="J43" s="134"/>
      <c r="K43" s="132"/>
      <c r="L43" s="133"/>
      <c r="M43" s="135"/>
      <c r="N43" s="135"/>
      <c r="O43" s="135"/>
      <c r="P43" s="135"/>
      <c r="Q43" s="22"/>
      <c r="R43" s="1"/>
    </row>
    <row r="44" spans="2:18" ht="7.5" customHeight="1" x14ac:dyDescent="0.25">
      <c r="B44" s="4"/>
      <c r="C44" s="4"/>
      <c r="D44" s="51"/>
      <c r="E44" s="51"/>
      <c r="F44" s="4"/>
      <c r="G44" s="3"/>
      <c r="H44" s="3"/>
      <c r="I44" s="40"/>
      <c r="J44" s="48"/>
      <c r="K44" s="3"/>
      <c r="L44" s="40"/>
      <c r="M44" s="72"/>
      <c r="N44" s="72"/>
      <c r="O44" s="72"/>
      <c r="P44" s="72"/>
      <c r="Q44" s="15"/>
      <c r="R44" s="1"/>
    </row>
    <row r="45" spans="2:18" ht="5.25" customHeight="1" x14ac:dyDescent="0.25">
      <c r="B45" s="4"/>
      <c r="C45" s="4"/>
      <c r="D45" s="51"/>
      <c r="E45" s="51"/>
      <c r="F45" s="4"/>
      <c r="G45" s="3"/>
      <c r="H45" s="3"/>
      <c r="I45" s="40"/>
      <c r="J45" s="48"/>
      <c r="K45" s="3"/>
      <c r="L45" s="40"/>
      <c r="M45" s="72"/>
      <c r="N45" s="72"/>
      <c r="O45" s="72"/>
      <c r="P45" s="72"/>
      <c r="Q45" s="15"/>
      <c r="R45" s="1"/>
    </row>
    <row r="46" spans="2:18" ht="6" customHeight="1" x14ac:dyDescent="0.25">
      <c r="B46" s="3"/>
      <c r="C46" s="126"/>
      <c r="D46" s="127"/>
      <c r="E46" s="127"/>
      <c r="F46" s="127"/>
      <c r="G46" s="127"/>
      <c r="H46" s="127"/>
      <c r="I46" s="127"/>
      <c r="J46" s="127"/>
      <c r="K46" s="127"/>
      <c r="L46" s="127"/>
      <c r="M46" s="127"/>
      <c r="N46" s="127"/>
      <c r="O46" s="127"/>
      <c r="P46" s="72"/>
      <c r="Q46" s="15"/>
      <c r="R46" s="1"/>
    </row>
    <row r="47" spans="2:18" ht="5.25" customHeight="1" x14ac:dyDescent="0.25">
      <c r="B47" s="128"/>
      <c r="C47" s="128"/>
      <c r="D47" s="128"/>
      <c r="E47" s="128"/>
      <c r="F47" s="128"/>
      <c r="G47" s="128"/>
      <c r="H47" s="128"/>
      <c r="I47" s="128"/>
      <c r="J47" s="128"/>
      <c r="K47" s="128"/>
      <c r="L47" s="128"/>
      <c r="M47" s="128"/>
      <c r="N47" s="128"/>
      <c r="O47" s="128"/>
      <c r="P47" s="128"/>
      <c r="Q47" s="15"/>
      <c r="R47" s="1"/>
    </row>
    <row r="48" spans="2:18" ht="7.5" customHeight="1" x14ac:dyDescent="0.25">
      <c r="B48" s="81"/>
      <c r="C48" s="81"/>
      <c r="D48" s="41"/>
      <c r="E48" s="41"/>
      <c r="F48" s="81"/>
      <c r="G48" s="81"/>
      <c r="H48" s="81"/>
      <c r="I48" s="41"/>
      <c r="J48" s="41"/>
      <c r="K48" s="81"/>
      <c r="L48" s="41"/>
      <c r="M48" s="73"/>
      <c r="N48" s="73"/>
      <c r="O48" s="73"/>
      <c r="P48" s="73"/>
      <c r="Q48" s="15"/>
      <c r="R48" s="1"/>
    </row>
    <row r="49" spans="2:19" ht="15.75" x14ac:dyDescent="0.25">
      <c r="B49" s="3"/>
      <c r="C49" s="129"/>
      <c r="D49" s="130"/>
      <c r="E49" s="130"/>
      <c r="F49" s="130"/>
      <c r="G49" s="130"/>
      <c r="H49" s="130"/>
      <c r="I49" s="130"/>
      <c r="J49" s="130"/>
      <c r="K49" s="130"/>
      <c r="L49" s="130"/>
      <c r="M49" s="130"/>
      <c r="N49" s="130"/>
      <c r="O49" s="130"/>
      <c r="P49" s="72"/>
      <c r="Q49" s="15"/>
      <c r="R49" s="1"/>
      <c r="S49" t="s">
        <v>7</v>
      </c>
    </row>
    <row r="50" spans="2:19" ht="5.25" customHeight="1" x14ac:dyDescent="0.25">
      <c r="B50" s="136"/>
      <c r="C50" s="129"/>
      <c r="D50" s="144"/>
      <c r="E50" s="144"/>
      <c r="F50" s="130"/>
      <c r="G50" s="82"/>
      <c r="H50" s="82"/>
      <c r="I50" s="42"/>
      <c r="J50" s="42"/>
      <c r="K50" s="82"/>
      <c r="L50" s="42"/>
      <c r="M50" s="74"/>
      <c r="N50" s="74"/>
      <c r="O50" s="74"/>
      <c r="P50" s="72"/>
      <c r="Q50" s="16"/>
      <c r="R50" s="1"/>
      <c r="S50" t="s">
        <v>12</v>
      </c>
    </row>
    <row r="51" spans="2:19" ht="9.75" customHeight="1" x14ac:dyDescent="0.25">
      <c r="B51" s="13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  <c r="N51" s="6"/>
      <c r="O51" s="6"/>
      <c r="P51" s="137"/>
      <c r="Q51" s="16"/>
      <c r="R51" s="1"/>
    </row>
    <row r="52" spans="2:19" ht="9.75" customHeight="1" x14ac:dyDescent="0.25"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  <c r="N52" s="6"/>
      <c r="O52" s="6"/>
      <c r="P52" s="6"/>
      <c r="Q52" s="9"/>
      <c r="R52" s="1"/>
    </row>
    <row r="53" spans="2:19" ht="5.25" customHeight="1" x14ac:dyDescent="0.25">
      <c r="B53" s="3"/>
      <c r="C53" s="3"/>
      <c r="D53" s="40"/>
      <c r="E53" s="40"/>
      <c r="F53" s="3"/>
      <c r="G53" s="3"/>
      <c r="H53" s="3"/>
      <c r="I53" s="40"/>
      <c r="J53" s="48"/>
      <c r="K53" s="3"/>
      <c r="L53" s="40"/>
      <c r="M53" s="72"/>
      <c r="N53" s="72"/>
      <c r="O53" s="72"/>
      <c r="P53" s="72"/>
      <c r="Q53" s="9"/>
      <c r="R53" s="1"/>
    </row>
    <row r="54" spans="2:19" ht="11.25" customHeight="1" x14ac:dyDescent="0.25">
      <c r="B54" s="3"/>
      <c r="C54" s="3"/>
      <c r="D54" s="40"/>
      <c r="E54" s="40"/>
      <c r="F54" s="3"/>
      <c r="G54" s="3"/>
      <c r="H54" s="3"/>
      <c r="I54" s="40"/>
      <c r="J54" s="48"/>
      <c r="K54" s="3"/>
      <c r="L54" s="40"/>
      <c r="M54" s="72"/>
      <c r="N54" s="72"/>
      <c r="O54" s="72"/>
      <c r="P54" s="72"/>
      <c r="Q54" s="9"/>
      <c r="R54" s="1"/>
    </row>
    <row r="55" spans="2:19" ht="5.25" customHeight="1" x14ac:dyDescent="0.25">
      <c r="B55" s="3"/>
      <c r="C55" s="3"/>
      <c r="D55" s="40"/>
      <c r="E55" s="40"/>
      <c r="F55" s="3"/>
      <c r="G55" s="3"/>
      <c r="H55" s="3"/>
      <c r="I55" s="40"/>
      <c r="J55" s="48"/>
      <c r="K55" s="3"/>
      <c r="L55" s="40"/>
      <c r="M55" s="72"/>
      <c r="N55" s="72"/>
      <c r="O55" s="72"/>
      <c r="P55" s="72"/>
      <c r="Q55" s="9"/>
      <c r="R55" s="1"/>
    </row>
    <row r="56" spans="2:19" ht="15.75" x14ac:dyDescent="0.25">
      <c r="B56" s="1"/>
      <c r="C56" s="1"/>
      <c r="D56" s="43"/>
      <c r="E56" s="43"/>
      <c r="F56" s="1"/>
      <c r="G56" s="1"/>
      <c r="H56" s="1"/>
      <c r="I56" s="43"/>
      <c r="J56" s="43"/>
      <c r="K56" s="1"/>
      <c r="L56" s="43"/>
      <c r="M56" s="75"/>
      <c r="N56" s="75"/>
      <c r="O56" s="75"/>
      <c r="P56" s="75"/>
      <c r="Q56" s="9"/>
      <c r="R56" s="1"/>
      <c r="S56" t="s">
        <v>5</v>
      </c>
    </row>
    <row r="57" spans="2:19" ht="15.75" x14ac:dyDescent="0.25">
      <c r="Q57" s="9"/>
      <c r="R57" s="1"/>
    </row>
    <row r="58" spans="2:19" ht="15.75" x14ac:dyDescent="0.25">
      <c r="Q58" s="2"/>
      <c r="R58" s="1"/>
      <c r="S58" t="s">
        <v>6</v>
      </c>
    </row>
    <row r="59" spans="2:19" ht="15.75" x14ac:dyDescent="0.25">
      <c r="Q59" s="2"/>
      <c r="R59" s="1"/>
    </row>
    <row r="60" spans="2:19" ht="15.75" x14ac:dyDescent="0.25">
      <c r="Q60" s="2"/>
      <c r="R60" s="1"/>
    </row>
    <row r="61" spans="2:19" ht="15.75" x14ac:dyDescent="0.25">
      <c r="Q61" s="5"/>
      <c r="R61" s="1"/>
    </row>
    <row r="62" spans="2:19" ht="15.75" x14ac:dyDescent="0.25">
      <c r="Q62" s="5"/>
      <c r="R62" s="1"/>
    </row>
    <row r="63" spans="2:19" ht="15.75" x14ac:dyDescent="0.25">
      <c r="Q63" s="2"/>
      <c r="R63" s="1"/>
    </row>
    <row r="64" spans="2:19" ht="15.75" x14ac:dyDescent="0.25">
      <c r="Q64" s="2"/>
      <c r="R64" s="1"/>
    </row>
    <row r="65" spans="17:18" ht="15.75" x14ac:dyDescent="0.25">
      <c r="Q65" s="2"/>
      <c r="R65" s="1"/>
    </row>
    <row r="66" spans="17:18" ht="15.75" x14ac:dyDescent="0.25">
      <c r="Q66" s="7"/>
      <c r="R66" s="1"/>
    </row>
    <row r="67" spans="17:18" ht="15.75" x14ac:dyDescent="0.25">
      <c r="Q67" s="2"/>
      <c r="R67" s="1"/>
    </row>
    <row r="68" spans="17:18" ht="15.75" x14ac:dyDescent="0.25">
      <c r="Q68" s="2"/>
      <c r="R68" s="1"/>
    </row>
    <row r="69" spans="17:18" ht="15.75" x14ac:dyDescent="0.25">
      <c r="Q69" s="2"/>
      <c r="R69" s="1"/>
    </row>
    <row r="70" spans="17:18" ht="15.75" x14ac:dyDescent="0.25">
      <c r="Q70" s="1"/>
      <c r="R70" s="1"/>
    </row>
  </sheetData>
  <protectedRanges>
    <protectedRange sqref="D17:D19 D30:D33 D22:D25" name="Диапазон1_1"/>
    <protectedRange sqref="K17:K34" name="Диапазон1_3"/>
    <protectedRange sqref="I17:J34" name="Диапазон1_5"/>
    <protectedRange sqref="L17:L34" name="Диапазон1_6"/>
    <protectedRange sqref="F17:F19 F30:F33 F22:F25" name="Диапазон1_1_1"/>
    <protectedRange sqref="D20:D21 D26:D29" name="Диапазон1_1_2"/>
    <protectedRange sqref="F20:F21 F26:F29" name="Диапазон1_1_1_1"/>
  </protectedRanges>
  <mergeCells count="10">
    <mergeCell ref="D15:F15"/>
    <mergeCell ref="E35:M35"/>
    <mergeCell ref="B35:B37"/>
    <mergeCell ref="C35:C37"/>
    <mergeCell ref="E36:M36"/>
    <mergeCell ref="E37:M37"/>
    <mergeCell ref="H17:H18"/>
    <mergeCell ref="H20:H21"/>
    <mergeCell ref="H23:H24"/>
    <mergeCell ref="H26:H27"/>
  </mergeCells>
  <printOptions horizontalCentered="1"/>
  <pageMargins left="0" right="0" top="0" bottom="0" header="0" footer="0"/>
  <pageSetup paperSize="9" scale="66" fitToHeight="0" orientation="portrait" horizontalDpi="300" verticalDpi="300" r:id="rId1"/>
  <headerFooter>
    <oddHeader>&amp;L&amp;G</oddHeader>
    <oddFooter>&amp;L&amp;G</oddFooter>
  </headerFooter>
  <drawing r:id="rId2"/>
  <legacyDrawingHF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</vt:i4>
      </vt:variant>
      <vt:variant>
        <vt:lpstr>Именованные диапазоны</vt:lpstr>
      </vt:variant>
      <vt:variant>
        <vt:i4>1</vt:i4>
      </vt:variant>
    </vt:vector>
  </HeadingPairs>
  <TitlesOfParts>
    <vt:vector size="2" baseType="lpstr">
      <vt:lpstr>Лист1</vt:lpstr>
      <vt:lpstr>Лист1!Область_печати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cp:lastPrinted>2023-06-14T06:57:54Z</cp:lastPrinted>
  <dcterms:created xsi:type="dcterms:W3CDTF">2021-07-29T08:14:21Z</dcterms:created>
  <dcterms:modified xsi:type="dcterms:W3CDTF">2023-07-12T07:06:54Z</dcterms:modified>
</cp:coreProperties>
</file>